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O:\DOKUMENTY\Súťaže\Kanal_Kvasne\2_ETAPA\WWW\"/>
    </mc:Choice>
  </mc:AlternateContent>
  <bookViews>
    <workbookView xWindow="0" yWindow="0" windowWidth="20490" windowHeight="7755"/>
  </bookViews>
  <sheets>
    <sheet name="Rekapitulácia stavby" sheetId="1" r:id="rId1"/>
    <sheet name="SO 01 - KANALIZÁCIA" sheetId="2" r:id="rId2"/>
  </sheets>
  <definedNames>
    <definedName name="_xlnm._FilterDatabase" localSheetId="1" hidden="1">'SO 01 - KANALIZÁCIA'!$C$121:$K$171</definedName>
    <definedName name="_xlnm.Print_Titles" localSheetId="0">'Rekapitulácia stavby'!$92:$92</definedName>
    <definedName name="_xlnm.Print_Titles" localSheetId="1">'SO 01 - KANALIZÁCIA'!$121:$121</definedName>
    <definedName name="_xlnm.Print_Area" localSheetId="0">'Rekapitulácia stavby'!$D$4:$AO$76,'Rekapitulácia stavby'!$C$82:$AQ$96</definedName>
    <definedName name="_xlnm.Print_Area" localSheetId="1">'SO 01 - KANALIZÁCIA'!$C$4:$J$76,'SO 01 - KANALIZÁCIA'!$C$82:$J$103,'SO 01 - KANALIZÁCIA'!$C$109:$K$171</definedName>
  </definedNames>
  <calcPr calcId="152511"/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171" i="2"/>
  <c r="BH171" i="2"/>
  <c r="BG171" i="2"/>
  <c r="BE171" i="2"/>
  <c r="T171" i="2"/>
  <c r="T170" i="2"/>
  <c r="R171" i="2"/>
  <c r="R170" i="2" s="1"/>
  <c r="P171" i="2"/>
  <c r="P170" i="2"/>
  <c r="BK171" i="2"/>
  <c r="BK170" i="2" s="1"/>
  <c r="J170" i="2" s="1"/>
  <c r="J102" i="2" s="1"/>
  <c r="J171" i="2"/>
  <c r="BF171" i="2" s="1"/>
  <c r="BI169" i="2"/>
  <c r="BH169" i="2"/>
  <c r="BG169" i="2"/>
  <c r="BE169" i="2"/>
  <c r="T169" i="2"/>
  <c r="R169" i="2"/>
  <c r="P169" i="2"/>
  <c r="BK169" i="2"/>
  <c r="J169" i="2"/>
  <c r="BF169" i="2"/>
  <c r="BI168" i="2"/>
  <c r="BH168" i="2"/>
  <c r="BG168" i="2"/>
  <c r="BE168" i="2"/>
  <c r="T168" i="2"/>
  <c r="R168" i="2"/>
  <c r="P168" i="2"/>
  <c r="BK168" i="2"/>
  <c r="J168" i="2"/>
  <c r="BF168" i="2" s="1"/>
  <c r="BI167" i="2"/>
  <c r="BH167" i="2"/>
  <c r="BG167" i="2"/>
  <c r="BE167" i="2"/>
  <c r="T167" i="2"/>
  <c r="R167" i="2"/>
  <c r="P167" i="2"/>
  <c r="BK167" i="2"/>
  <c r="J167" i="2"/>
  <c r="BF167" i="2"/>
  <c r="BI166" i="2"/>
  <c r="BH166" i="2"/>
  <c r="BG166" i="2"/>
  <c r="BE166" i="2"/>
  <c r="T166" i="2"/>
  <c r="R166" i="2"/>
  <c r="P166" i="2"/>
  <c r="BK166" i="2"/>
  <c r="J166" i="2"/>
  <c r="BF166" i="2" s="1"/>
  <c r="BI165" i="2"/>
  <c r="BH165" i="2"/>
  <c r="BG165" i="2"/>
  <c r="BE165" i="2"/>
  <c r="T165" i="2"/>
  <c r="R165" i="2"/>
  <c r="P165" i="2"/>
  <c r="BK165" i="2"/>
  <c r="J165" i="2"/>
  <c r="BF165" i="2"/>
  <c r="BI164" i="2"/>
  <c r="BH164" i="2"/>
  <c r="BG164" i="2"/>
  <c r="BE164" i="2"/>
  <c r="T164" i="2"/>
  <c r="R164" i="2"/>
  <c r="P164" i="2"/>
  <c r="BK164" i="2"/>
  <c r="J164" i="2"/>
  <c r="BF164" i="2" s="1"/>
  <c r="BI163" i="2"/>
  <c r="BH163" i="2"/>
  <c r="BG163" i="2"/>
  <c r="BE163" i="2"/>
  <c r="T163" i="2"/>
  <c r="R163" i="2"/>
  <c r="P163" i="2"/>
  <c r="BK163" i="2"/>
  <c r="J163" i="2"/>
  <c r="BF163" i="2"/>
  <c r="BI162" i="2"/>
  <c r="BH162" i="2"/>
  <c r="BG162" i="2"/>
  <c r="BE162" i="2"/>
  <c r="T162" i="2"/>
  <c r="R162" i="2"/>
  <c r="P162" i="2"/>
  <c r="BK162" i="2"/>
  <c r="J162" i="2"/>
  <c r="BF162" i="2" s="1"/>
  <c r="BI161" i="2"/>
  <c r="BH161" i="2"/>
  <c r="BG161" i="2"/>
  <c r="BE161" i="2"/>
  <c r="T161" i="2"/>
  <c r="R161" i="2"/>
  <c r="P161" i="2"/>
  <c r="BK161" i="2"/>
  <c r="J161" i="2"/>
  <c r="BF161" i="2"/>
  <c r="BI160" i="2"/>
  <c r="BH160" i="2"/>
  <c r="BG160" i="2"/>
  <c r="BE160" i="2"/>
  <c r="T160" i="2"/>
  <c r="R160" i="2"/>
  <c r="P160" i="2"/>
  <c r="BK160" i="2"/>
  <c r="J160" i="2"/>
  <c r="BF160" i="2" s="1"/>
  <c r="BI159" i="2"/>
  <c r="BH159" i="2"/>
  <c r="BG159" i="2"/>
  <c r="BE159" i="2"/>
  <c r="T159" i="2"/>
  <c r="R159" i="2"/>
  <c r="P159" i="2"/>
  <c r="BK159" i="2"/>
  <c r="J159" i="2"/>
  <c r="BF159" i="2"/>
  <c r="BI158" i="2"/>
  <c r="BH158" i="2"/>
  <c r="BG158" i="2"/>
  <c r="BE158" i="2"/>
  <c r="T158" i="2"/>
  <c r="R158" i="2"/>
  <c r="P158" i="2"/>
  <c r="BK158" i="2"/>
  <c r="J158" i="2"/>
  <c r="BF158" i="2" s="1"/>
  <c r="BI157" i="2"/>
  <c r="BH157" i="2"/>
  <c r="BG157" i="2"/>
  <c r="BE157" i="2"/>
  <c r="T157" i="2"/>
  <c r="R157" i="2"/>
  <c r="P157" i="2"/>
  <c r="BK157" i="2"/>
  <c r="J157" i="2"/>
  <c r="BF157" i="2"/>
  <c r="BI156" i="2"/>
  <c r="BH156" i="2"/>
  <c r="BG156" i="2"/>
  <c r="BE156" i="2"/>
  <c r="T156" i="2"/>
  <c r="R156" i="2"/>
  <c r="P156" i="2"/>
  <c r="BK156" i="2"/>
  <c r="J156" i="2"/>
  <c r="BF156" i="2" s="1"/>
  <c r="BI155" i="2"/>
  <c r="BH155" i="2"/>
  <c r="BG155" i="2"/>
  <c r="BE155" i="2"/>
  <c r="T155" i="2"/>
  <c r="R155" i="2"/>
  <c r="P155" i="2"/>
  <c r="BK155" i="2"/>
  <c r="J155" i="2"/>
  <c r="BF155" i="2"/>
  <c r="BI154" i="2"/>
  <c r="BH154" i="2"/>
  <c r="BG154" i="2"/>
  <c r="BE154" i="2"/>
  <c r="T154" i="2"/>
  <c r="R154" i="2"/>
  <c r="P154" i="2"/>
  <c r="BK154" i="2"/>
  <c r="J154" i="2"/>
  <c r="BF154" i="2" s="1"/>
  <c r="BI153" i="2"/>
  <c r="BH153" i="2"/>
  <c r="BG153" i="2"/>
  <c r="BE153" i="2"/>
  <c r="T153" i="2"/>
  <c r="R153" i="2"/>
  <c r="P153" i="2"/>
  <c r="BK153" i="2"/>
  <c r="J153" i="2"/>
  <c r="BF153" i="2"/>
  <c r="BI152" i="2"/>
  <c r="BH152" i="2"/>
  <c r="BG152" i="2"/>
  <c r="BE152" i="2"/>
  <c r="T152" i="2"/>
  <c r="R152" i="2"/>
  <c r="P152" i="2"/>
  <c r="BK152" i="2"/>
  <c r="J152" i="2"/>
  <c r="BF152" i="2" s="1"/>
  <c r="BI151" i="2"/>
  <c r="BH151" i="2"/>
  <c r="BG151" i="2"/>
  <c r="BE151" i="2"/>
  <c r="T151" i="2"/>
  <c r="R151" i="2"/>
  <c r="P151" i="2"/>
  <c r="BK151" i="2"/>
  <c r="J151" i="2"/>
  <c r="BF151" i="2"/>
  <c r="BI150" i="2"/>
  <c r="BH150" i="2"/>
  <c r="BG150" i="2"/>
  <c r="BE150" i="2"/>
  <c r="T150" i="2"/>
  <c r="R150" i="2"/>
  <c r="P150" i="2"/>
  <c r="BK150" i="2"/>
  <c r="J150" i="2"/>
  <c r="BF150" i="2" s="1"/>
  <c r="BI149" i="2"/>
  <c r="BH149" i="2"/>
  <c r="BG149" i="2"/>
  <c r="BE149" i="2"/>
  <c r="T149" i="2"/>
  <c r="T148" i="2"/>
  <c r="R149" i="2"/>
  <c r="R148" i="2" s="1"/>
  <c r="P149" i="2"/>
  <c r="P148" i="2"/>
  <c r="BK149" i="2"/>
  <c r="BK148" i="2" s="1"/>
  <c r="J148" i="2" s="1"/>
  <c r="J101" i="2" s="1"/>
  <c r="J149" i="2"/>
  <c r="BF149" i="2" s="1"/>
  <c r="BI147" i="2"/>
  <c r="BH147" i="2"/>
  <c r="BG147" i="2"/>
  <c r="BE147" i="2"/>
  <c r="T147" i="2"/>
  <c r="T146" i="2"/>
  <c r="R147" i="2"/>
  <c r="R146" i="2" s="1"/>
  <c r="P147" i="2"/>
  <c r="P146" i="2"/>
  <c r="BK147" i="2"/>
  <c r="BK146" i="2" s="1"/>
  <c r="J146" i="2" s="1"/>
  <c r="J100" i="2" s="1"/>
  <c r="J147" i="2"/>
  <c r="BF147" i="2" s="1"/>
  <c r="BI145" i="2"/>
  <c r="BH145" i="2"/>
  <c r="BG145" i="2"/>
  <c r="BE145" i="2"/>
  <c r="T145" i="2"/>
  <c r="T144" i="2"/>
  <c r="R145" i="2"/>
  <c r="R144" i="2" s="1"/>
  <c r="P145" i="2"/>
  <c r="P144" i="2"/>
  <c r="BK145" i="2"/>
  <c r="BK144" i="2" s="1"/>
  <c r="J144" i="2" s="1"/>
  <c r="J99" i="2" s="1"/>
  <c r="J145" i="2"/>
  <c r="BF145" i="2" s="1"/>
  <c r="BI143" i="2"/>
  <c r="BH143" i="2"/>
  <c r="BG143" i="2"/>
  <c r="BE143" i="2"/>
  <c r="T143" i="2"/>
  <c r="R143" i="2"/>
  <c r="P143" i="2"/>
  <c r="BK143" i="2"/>
  <c r="J143" i="2"/>
  <c r="BF143" i="2"/>
  <c r="BI142" i="2"/>
  <c r="BH142" i="2"/>
  <c r="BG142" i="2"/>
  <c r="F35" i="2" s="1"/>
  <c r="BB95" i="1" s="1"/>
  <c r="BB94" i="1" s="1"/>
  <c r="BE142" i="2"/>
  <c r="T142" i="2"/>
  <c r="R142" i="2"/>
  <c r="P142" i="2"/>
  <c r="BK142" i="2"/>
  <c r="J142" i="2"/>
  <c r="BF142" i="2" s="1"/>
  <c r="BI141" i="2"/>
  <c r="BH141" i="2"/>
  <c r="BG141" i="2"/>
  <c r="BE141" i="2"/>
  <c r="T141" i="2"/>
  <c r="R141" i="2"/>
  <c r="P141" i="2"/>
  <c r="BK141" i="2"/>
  <c r="J141" i="2"/>
  <c r="BF141" i="2"/>
  <c r="BI140" i="2"/>
  <c r="BH140" i="2"/>
  <c r="BG140" i="2"/>
  <c r="BE140" i="2"/>
  <c r="T140" i="2"/>
  <c r="R140" i="2"/>
  <c r="P140" i="2"/>
  <c r="BK140" i="2"/>
  <c r="J140" i="2"/>
  <c r="BF140" i="2" s="1"/>
  <c r="BI139" i="2"/>
  <c r="BH139" i="2"/>
  <c r="BG139" i="2"/>
  <c r="BE139" i="2"/>
  <c r="T139" i="2"/>
  <c r="R139" i="2"/>
  <c r="P139" i="2"/>
  <c r="BK139" i="2"/>
  <c r="J139" i="2"/>
  <c r="BF139" i="2"/>
  <c r="BI137" i="2"/>
  <c r="BH137" i="2"/>
  <c r="BG137" i="2"/>
  <c r="BE137" i="2"/>
  <c r="T137" i="2"/>
  <c r="R137" i="2"/>
  <c r="P137" i="2"/>
  <c r="BK137" i="2"/>
  <c r="J137" i="2"/>
  <c r="BF137" i="2" s="1"/>
  <c r="BI136" i="2"/>
  <c r="BH136" i="2"/>
  <c r="BG136" i="2"/>
  <c r="BE136" i="2"/>
  <c r="T136" i="2"/>
  <c r="R136" i="2"/>
  <c r="P136" i="2"/>
  <c r="BK136" i="2"/>
  <c r="J136" i="2"/>
  <c r="BF136" i="2"/>
  <c r="BI135" i="2"/>
  <c r="BH135" i="2"/>
  <c r="BG135" i="2"/>
  <c r="BE135" i="2"/>
  <c r="T135" i="2"/>
  <c r="R135" i="2"/>
  <c r="P135" i="2"/>
  <c r="BK135" i="2"/>
  <c r="J135" i="2"/>
  <c r="BF135" i="2" s="1"/>
  <c r="BI134" i="2"/>
  <c r="BH134" i="2"/>
  <c r="BG134" i="2"/>
  <c r="BE134" i="2"/>
  <c r="T134" i="2"/>
  <c r="R134" i="2"/>
  <c r="P134" i="2"/>
  <c r="BK134" i="2"/>
  <c r="J134" i="2"/>
  <c r="BF134" i="2"/>
  <c r="BI133" i="2"/>
  <c r="BH133" i="2"/>
  <c r="BG133" i="2"/>
  <c r="BE133" i="2"/>
  <c r="T133" i="2"/>
  <c r="R133" i="2"/>
  <c r="P133" i="2"/>
  <c r="BK133" i="2"/>
  <c r="J133" i="2"/>
  <c r="BF133" i="2" s="1"/>
  <c r="BI132" i="2"/>
  <c r="BH132" i="2"/>
  <c r="BG132" i="2"/>
  <c r="BE132" i="2"/>
  <c r="T132" i="2"/>
  <c r="R132" i="2"/>
  <c r="P132" i="2"/>
  <c r="BK132" i="2"/>
  <c r="J132" i="2"/>
  <c r="BF132" i="2"/>
  <c r="BI131" i="2"/>
  <c r="BH131" i="2"/>
  <c r="BG131" i="2"/>
  <c r="BE131" i="2"/>
  <c r="T131" i="2"/>
  <c r="R131" i="2"/>
  <c r="P131" i="2"/>
  <c r="BK131" i="2"/>
  <c r="J131" i="2"/>
  <c r="BF131" i="2" s="1"/>
  <c r="BI130" i="2"/>
  <c r="BH130" i="2"/>
  <c r="BG130" i="2"/>
  <c r="BE130" i="2"/>
  <c r="T130" i="2"/>
  <c r="R130" i="2"/>
  <c r="P130" i="2"/>
  <c r="BK130" i="2"/>
  <c r="J130" i="2"/>
  <c r="BF130" i="2"/>
  <c r="BI129" i="2"/>
  <c r="BH129" i="2"/>
  <c r="BG129" i="2"/>
  <c r="BE129" i="2"/>
  <c r="T129" i="2"/>
  <c r="R129" i="2"/>
  <c r="P129" i="2"/>
  <c r="BK129" i="2"/>
  <c r="J129" i="2"/>
  <c r="BF129" i="2" s="1"/>
  <c r="BI128" i="2"/>
  <c r="BH128" i="2"/>
  <c r="BG128" i="2"/>
  <c r="BE128" i="2"/>
  <c r="T128" i="2"/>
  <c r="R128" i="2"/>
  <c r="P128" i="2"/>
  <c r="BK128" i="2"/>
  <c r="J128" i="2"/>
  <c r="BF128" i="2"/>
  <c r="BI127" i="2"/>
  <c r="BH127" i="2"/>
  <c r="BG127" i="2"/>
  <c r="BE127" i="2"/>
  <c r="J33" i="2" s="1"/>
  <c r="AV95" i="1" s="1"/>
  <c r="T127" i="2"/>
  <c r="R127" i="2"/>
  <c r="P127" i="2"/>
  <c r="BK127" i="2"/>
  <c r="J127" i="2"/>
  <c r="BF127" i="2" s="1"/>
  <c r="BI126" i="2"/>
  <c r="BH126" i="2"/>
  <c r="BG126" i="2"/>
  <c r="BE126" i="2"/>
  <c r="T126" i="2"/>
  <c r="R126" i="2"/>
  <c r="P126" i="2"/>
  <c r="BK126" i="2"/>
  <c r="J126" i="2"/>
  <c r="BF126" i="2"/>
  <c r="BI125" i="2"/>
  <c r="F37" i="2" s="1"/>
  <c r="BD95" i="1" s="1"/>
  <c r="BD94" i="1" s="1"/>
  <c r="W33" i="1" s="1"/>
  <c r="BH125" i="2"/>
  <c r="F36" i="2" s="1"/>
  <c r="BC95" i="1" s="1"/>
  <c r="BC94" i="1" s="1"/>
  <c r="BG125" i="2"/>
  <c r="BE125" i="2"/>
  <c r="T125" i="2"/>
  <c r="T124" i="2"/>
  <c r="T123" i="2" s="1"/>
  <c r="T122" i="2" s="1"/>
  <c r="R125" i="2"/>
  <c r="R124" i="2"/>
  <c r="R123" i="2" s="1"/>
  <c r="R122" i="2" s="1"/>
  <c r="P125" i="2"/>
  <c r="P124" i="2"/>
  <c r="P123" i="2" s="1"/>
  <c r="P122" i="2" s="1"/>
  <c r="AU95" i="1" s="1"/>
  <c r="AU94" i="1" s="1"/>
  <c r="BK125" i="2"/>
  <c r="BK124" i="2" s="1"/>
  <c r="J125" i="2"/>
  <c r="BF125" i="2"/>
  <c r="J118" i="2"/>
  <c r="F116" i="2"/>
  <c r="E114" i="2"/>
  <c r="J91" i="2"/>
  <c r="F89" i="2"/>
  <c r="E87" i="2"/>
  <c r="J24" i="2"/>
  <c r="E24" i="2"/>
  <c r="J119" i="2"/>
  <c r="J92" i="2"/>
  <c r="J23" i="2"/>
  <c r="J18" i="2"/>
  <c r="E18" i="2"/>
  <c r="F92" i="2" s="1"/>
  <c r="F119" i="2"/>
  <c r="J17" i="2"/>
  <c r="J15" i="2"/>
  <c r="E15" i="2"/>
  <c r="F91" i="2" s="1"/>
  <c r="J14" i="2"/>
  <c r="J12" i="2"/>
  <c r="J89" i="2" s="1"/>
  <c r="E7" i="2"/>
  <c r="E85" i="2" s="1"/>
  <c r="E112" i="2"/>
  <c r="AS94" i="1"/>
  <c r="L90" i="1"/>
  <c r="AM90" i="1"/>
  <c r="AM89" i="1"/>
  <c r="L89" i="1"/>
  <c r="AM87" i="1"/>
  <c r="L87" i="1"/>
  <c r="L85" i="1"/>
  <c r="L84" i="1"/>
  <c r="J124" i="2" l="1"/>
  <c r="J98" i="2" s="1"/>
  <c r="BK123" i="2"/>
  <c r="AX94" i="1"/>
  <c r="W31" i="1"/>
  <c r="AY94" i="1"/>
  <c r="W32" i="1"/>
  <c r="J34" i="2"/>
  <c r="AW95" i="1" s="1"/>
  <c r="AT95" i="1" s="1"/>
  <c r="F34" i="2"/>
  <c r="BA95" i="1" s="1"/>
  <c r="BA94" i="1" s="1"/>
  <c r="J116" i="2"/>
  <c r="F118" i="2"/>
  <c r="F33" i="2"/>
  <c r="AZ95" i="1" s="1"/>
  <c r="AZ94" i="1" s="1"/>
  <c r="W29" i="1" l="1"/>
  <c r="AV94" i="1"/>
  <c r="AW94" i="1"/>
  <c r="AK30" i="1" s="1"/>
  <c r="W30" i="1"/>
  <c r="J123" i="2"/>
  <c r="J97" i="2" s="1"/>
  <c r="BK122" i="2"/>
  <c r="J122" i="2" s="1"/>
  <c r="J96" i="2" l="1"/>
  <c r="J30" i="2"/>
  <c r="AT94" i="1"/>
  <c r="AK29" i="1"/>
  <c r="AG95" i="1" l="1"/>
  <c r="J39" i="2"/>
  <c r="AG94" i="1" l="1"/>
  <c r="AN95" i="1"/>
  <c r="AK26" i="1" l="1"/>
  <c r="AK35" i="1" s="1"/>
  <c r="AN94" i="1"/>
</calcChain>
</file>

<file path=xl/sharedStrings.xml><?xml version="1.0" encoding="utf-8"?>
<sst xmlns="http://schemas.openxmlformats.org/spreadsheetml/2006/main" count="886" uniqueCount="275">
  <si>
    <t>Export Komplet</t>
  </si>
  <si>
    <t/>
  </si>
  <si>
    <t>2.0</t>
  </si>
  <si>
    <t>False</t>
  </si>
  <si>
    <t>{661198ce-fcb5-430f-8e78-7ba0b25f3f59}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</si>
  <si>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</si>
  <si>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</si>
  <si>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</si>
  <si>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</si>
  <si>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</si>
  <si>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</si>
  <si>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</si>
  <si>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</si>
  <si>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O2019-19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</si>
  <si>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</si>
  <si>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</si>
  <si>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Rozšírenie stokovej siete v obci Č. Kláštor lokalita Kvašné lúky a rybníky - 2.etapa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</si>
  <si>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</si>
  <si>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</si>
  <si>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</si>
  <si>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</si>
  <si>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</si>
  <si>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</si>
  <si>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</si>
  <si>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</si>
  <si>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</si>
  <si>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</si>
  <si>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</si>
  <si>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</si>
  <si>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</si>
  <si>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</si>
  <si>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</si>
  <si>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</si>
  <si>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</si>
  <si>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</si>
  <si>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</si>
  <si>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</si>
  <si>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</si>
  <si>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</si>
  <si>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</si>
  <si>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</si>
  <si>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</si>
  <si>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</si>
  <si>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</si>
  <si>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</si>
  <si>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</si>
  <si>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</si>
  <si>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</si>
  <si>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</si>
  <si>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</si>
  <si>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</si>
  <si>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</si>
  <si>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</si>
  <si>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</si>
  <si>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</si>
  <si>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</si>
  <si>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</si>
  <si>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</si>
  <si>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</si>
  <si>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</si>
  <si>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</si>
  <si>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</si>
  <si>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</si>
  <si>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</si>
  <si>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</si>
  <si>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</si>
  <si>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</si>
  <si>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</si>
  <si>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</si>
  <si>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</si>
  <si>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</si>
  <si>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</si>
  <si>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</si>
  <si>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</si>
  <si>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</si>
  <si>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</si>
  <si>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</si>
  <si>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KANALIZÁCIA</t>
  </si>
  <si>
    <t>STA</t>
  </si>
  <si>
    <t>1</t>
  </si>
  <si>
    <t>{caada356-8024-4e05-a0d9-f1a2242e6940}</t>
  </si>
  <si>
    <t>KRYCÍ LIST ROZPOČTU</t>
  </si>
  <si>
    <t>Objekt:</t>
  </si>
  <si>
    <t>SO 01 - KANALIZÁCIA</t>
  </si>
  <si>
    <t>Ing. Nemec Peter</t>
  </si>
  <si>
    <t>REKAPITULÁCIA ROZPOČTU</t>
  </si>
  <si>
    <t>Kód dielu - Popis</t>
  </si>
  <si>
    <t>Cena celkom [EUR]</t>
  </si>
  <si>
    <t>Náklady z rozpočtu</t>
  </si>
  <si>
    <t>-1</t>
  </si>
  <si>
    <t>D1 - PRÁCE A DODÁVKY HSV</t>
  </si>
  <si>
    <t xml:space="preserve">    1 - ZEMNE PRÁCE</t>
  </si>
  <si>
    <t xml:space="preserve">    4 - VODOROVNÉ KONŠTRUKCIE</t>
  </si>
  <si>
    <t xml:space="preserve">    5 - KOMUNIKÁCIE</t>
  </si>
  <si>
    <t xml:space="preserve">    8 - RÚROVÉ VEDENIA</t>
  </si>
  <si>
    <t xml:space="preserve">    9 - OSTATNÉ KONŠTRUKCIE A PRÁCE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</si>
  <si>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</si>
  <si>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</si>
  <si>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</si>
  <si>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</si>
  <si>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</si>
  <si>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</si>
  <si>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</si>
  <si>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</si>
  <si>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</si>
  <si>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</si>
  <si>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</si>
  <si>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</si>
  <si>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</si>
  <si>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>PRÁCE A DODÁVKY HSV</t>
  </si>
  <si>
    <t>ROZPOCET</t>
  </si>
  <si>
    <t>ZEMNE PRÁCE</t>
  </si>
  <si>
    <t>K</t>
  </si>
  <si>
    <t>11510-1200</t>
  </si>
  <si>
    <t>Čerpanie vody do 10m do  100 l/min</t>
  </si>
  <si>
    <t>hod</t>
  </si>
  <si>
    <t>4</t>
  </si>
  <si>
    <t>2</t>
  </si>
  <si>
    <t>11510-1301</t>
  </si>
  <si>
    <t>Pohotovosť čerpacej súpravy do 10m do 500 l/min</t>
  </si>
  <si>
    <t>deň</t>
  </si>
  <si>
    <t>3</t>
  </si>
  <si>
    <t>12000-1101</t>
  </si>
  <si>
    <t>Príplatok za sťaženú vykopávku v blízkosti podzem. vedenia</t>
  </si>
  <si>
    <t>m3</t>
  </si>
  <si>
    <t>6</t>
  </si>
  <si>
    <t>13220-1202</t>
  </si>
  <si>
    <t>Hĺbenie rýh šírka do 2 m v horn. tr. 3 nad 100 do 1 000 m3-50%</t>
  </si>
  <si>
    <t>8</t>
  </si>
  <si>
    <t>5</t>
  </si>
  <si>
    <t>13220-1209</t>
  </si>
  <si>
    <t>Príplatok za lepivosť horniny tr.3 v rýhach š. do 200 cm</t>
  </si>
  <si>
    <t>10</t>
  </si>
  <si>
    <t>13230-1202</t>
  </si>
  <si>
    <t>Hĺbenie rýh šírka do 2 m v horn. tr. 4 nad 100  do 1000 m3 - 50%</t>
  </si>
  <si>
    <t>12</t>
  </si>
  <si>
    <t>7</t>
  </si>
  <si>
    <t>13230-1209</t>
  </si>
  <si>
    <t>Príplatok za lepivosť horniny tr.4 v rýhach š. do 200 cm</t>
  </si>
  <si>
    <t>14</t>
  </si>
  <si>
    <t>15110-1101</t>
  </si>
  <si>
    <t>Zhotovenie paženia rýh pre podz. vedenie príložné hl. do 2 m</t>
  </si>
  <si>
    <t>m2</t>
  </si>
  <si>
    <t>16</t>
  </si>
  <si>
    <t>9</t>
  </si>
  <si>
    <t>15110-1102</t>
  </si>
  <si>
    <t>Zhotovenie paženia rýh pre podz. vedenie príložné hl. do 4 m</t>
  </si>
  <si>
    <t>18</t>
  </si>
  <si>
    <t>15110-1111</t>
  </si>
  <si>
    <t>Odstránenie paženia rýh pre podz. vedenie príložné hl. do 2 m</t>
  </si>
  <si>
    <t>11</t>
  </si>
  <si>
    <t>15110-1112</t>
  </si>
  <si>
    <t>Odstránenie paženia rýh pre podz. vedenie príložné hl. do 4 m</t>
  </si>
  <si>
    <t>22</t>
  </si>
  <si>
    <t>13</t>
  </si>
  <si>
    <t>162501102</t>
  </si>
  <si>
    <t>Vodorovné premiestnenie výkopku po spevnenej ceste z horniny tr.1-4, do 100 m3 na vzdialenosť do 3000 m</t>
  </si>
  <si>
    <t>26</t>
  </si>
  <si>
    <t>43</t>
  </si>
  <si>
    <t>162501105</t>
  </si>
  <si>
    <t>Vodorovné premiestnenie výkopku po spevnenej ceste z horniny tr.1-4, do 100 m3, príplatok k cene za každých ďalšich a začatých 1000 m</t>
  </si>
  <si>
    <t>1286724560</t>
  </si>
  <si>
    <t>VV</t>
  </si>
  <si>
    <t>47,56*7 'Přepočítané koeficientom množstva</t>
  </si>
  <si>
    <t>16710-1101</t>
  </si>
  <si>
    <t>Nakladanie výkopku do 100 m3 v horn. tr. 1-4</t>
  </si>
  <si>
    <t>28</t>
  </si>
  <si>
    <t>15</t>
  </si>
  <si>
    <t>17120-1201</t>
  </si>
  <si>
    <t>Uloženie sypaniny na skládku</t>
  </si>
  <si>
    <t>30</t>
  </si>
  <si>
    <t>17120-1201.1</t>
  </si>
  <si>
    <t>Poplatok za uloženie sypaniny na skládku</t>
  </si>
  <si>
    <t>32</t>
  </si>
  <si>
    <t>17</t>
  </si>
  <si>
    <t>174101002</t>
  </si>
  <si>
    <t>Zásyp sypaninou so zhutnením jám, šachiet, rýh, zárezov alebo okolo objektov nad 100 do 1000 m3</t>
  </si>
  <si>
    <t>34</t>
  </si>
  <si>
    <t>17510-1101</t>
  </si>
  <si>
    <t>Obsyp potrubia bez prehodenia sypaniny</t>
  </si>
  <si>
    <t>36</t>
  </si>
  <si>
    <t>VODOROVNÉ KONŠTRUKCIE</t>
  </si>
  <si>
    <t>19</t>
  </si>
  <si>
    <t>45157-2111</t>
  </si>
  <si>
    <t>Lôžko pod potrubie, stoky v otv. výk. z kam. drob. ťaženého</t>
  </si>
  <si>
    <t>38</t>
  </si>
  <si>
    <t>KOMUNIKÁCIE</t>
  </si>
  <si>
    <t>M</t>
  </si>
  <si>
    <t>583410000800</t>
  </si>
  <si>
    <t>Kamenivo drvené drobné frakcia 0-4 mm, STN EN 12620 + A1, STN EN 13242 + A1</t>
  </si>
  <si>
    <t>t</t>
  </si>
  <si>
    <t>40</t>
  </si>
  <si>
    <t>RÚROVÉ VEDENIA</t>
  </si>
  <si>
    <t>21</t>
  </si>
  <si>
    <t>83126-3195</t>
  </si>
  <si>
    <t>Prípl. za zhotovenie kanaliz. prípojky DN100-300</t>
  </si>
  <si>
    <t>kus</t>
  </si>
  <si>
    <t>42</t>
  </si>
  <si>
    <t>871326004</t>
  </si>
  <si>
    <t>Montáž kanalizačného PVC-U potrubia hladkého viacvrstvového DN 160</t>
  </si>
  <si>
    <t>m</t>
  </si>
  <si>
    <t>44</t>
  </si>
  <si>
    <t>23</t>
  </si>
  <si>
    <t>871376010</t>
  </si>
  <si>
    <t>Montáž kanalizačného PVC-U potrubia hladkého viacvrstvového DN 300</t>
  </si>
  <si>
    <t>46</t>
  </si>
  <si>
    <t>24</t>
  </si>
  <si>
    <t>87731-3123</t>
  </si>
  <si>
    <t>Montáž tvar. 1-osých na kanaliz. potr. z PVC otv. výk. DN150</t>
  </si>
  <si>
    <t>48</t>
  </si>
  <si>
    <t>25</t>
  </si>
  <si>
    <t>87737-3121</t>
  </si>
  <si>
    <t>Montáž tvaroviek odbočných na potrubie z kanalizačných rúr z PVC v otvorenom výkope DN 300</t>
  </si>
  <si>
    <t>50</t>
  </si>
  <si>
    <t>892351000</t>
  </si>
  <si>
    <t>Skúška tesnosti kanalizácie D 200</t>
  </si>
  <si>
    <t>52</t>
  </si>
  <si>
    <t>27</t>
  </si>
  <si>
    <t>892371000</t>
  </si>
  <si>
    <t>Skúška tesnosti kanalizácie D 300</t>
  </si>
  <si>
    <t>54</t>
  </si>
  <si>
    <t>89442-1111</t>
  </si>
  <si>
    <t>Osadenie prefa šachiet do 4 t</t>
  </si>
  <si>
    <t>56</t>
  </si>
  <si>
    <t>29</t>
  </si>
  <si>
    <t>89910-4111</t>
  </si>
  <si>
    <t>Osadenie poklopov liatinových, ocel. s rámom nad 150 kg</t>
  </si>
  <si>
    <t>58</t>
  </si>
  <si>
    <t>286110002400</t>
  </si>
  <si>
    <t>Rúra kanalizačná PVC-U gravitačná, hladká SN8 - KG, SW - plnostenná, DN 160, dĺ. 1 m, WAVIN</t>
  </si>
  <si>
    <t>ks</t>
  </si>
  <si>
    <t>60</t>
  </si>
  <si>
    <t>31</t>
  </si>
  <si>
    <t>286110001000</t>
  </si>
  <si>
    <t>Rúra kanalizačná PVC-U gravitačná, hladká SN8 - KG, ML - viacvrstvová, DN 315, dĺ. 5 m, WAVIN</t>
  </si>
  <si>
    <t>62</t>
  </si>
  <si>
    <t>286510004400</t>
  </si>
  <si>
    <t>Koleno PVC-U, DN 160x45° hladká pre gravitačnú kanalizáciu KG potrubia, WAVIN</t>
  </si>
  <si>
    <t>64</t>
  </si>
  <si>
    <t>33</t>
  </si>
  <si>
    <t>286510014800</t>
  </si>
  <si>
    <t>Odbočka 45° PVC-U, DN 315/160 hladká pre gravitačnú kanalizáciu KG potrubia, WAVIN</t>
  </si>
  <si>
    <t>66</t>
  </si>
  <si>
    <t>286510011900</t>
  </si>
  <si>
    <t>Zátka vonkajšia PVC-U, DN 160 hladká pre gravitačnú kanalizáciu KG potrubia, WAVIN</t>
  </si>
  <si>
    <t>68</t>
  </si>
  <si>
    <t>35</t>
  </si>
  <si>
    <t>552410002300</t>
  </si>
  <si>
    <t>Poklop liatinový T 600 D 400, WAVIN</t>
  </si>
  <si>
    <t>70</t>
  </si>
  <si>
    <t>592250002700</t>
  </si>
  <si>
    <t>Prefabrikát betónový, skruž kruhová TBH 2-100/50, DN 1000, dĺžka 500 mm, hr. steny 90 mm</t>
  </si>
  <si>
    <t>72</t>
  </si>
  <si>
    <t>37</t>
  </si>
  <si>
    <t>592240003500</t>
  </si>
  <si>
    <t>Dno výšky 600 mm priame TBZ-Q.1 100/60 V max 40 pre kanalizačnú šachtu DN 1000, rozmer 1000/600x400 mm</t>
  </si>
  <si>
    <t>74</t>
  </si>
  <si>
    <t>592240002100</t>
  </si>
  <si>
    <t>Kónus TBR-Q.1 100-63/58/10 KPS pre kanalizačnú šachtu DN 1000 TYP Q.1, hr. steny 100 mm, rozmer 1000x625x580 mm</t>
  </si>
  <si>
    <t>76</t>
  </si>
  <si>
    <t>39</t>
  </si>
  <si>
    <t>592250000100</t>
  </si>
  <si>
    <t>Vyrovnávací prstenec TBP 2-60/10, vnútorný priemer 600 mm, výška 100 mm, hr. 100 mm</t>
  </si>
  <si>
    <t>78</t>
  </si>
  <si>
    <t>P.C . 013</t>
  </si>
  <si>
    <t>Prepojenie existujúcej kanalizácie</t>
  </si>
  <si>
    <t>80</t>
  </si>
  <si>
    <t>41</t>
  </si>
  <si>
    <t>PC  801</t>
  </si>
  <si>
    <t>Porealizačné zamerenie kanalizácie</t>
  </si>
  <si>
    <t>82</t>
  </si>
  <si>
    <t>OSTATNÉ KONŠTRUKCIE A PRÁCE</t>
  </si>
  <si>
    <t>99827-6101</t>
  </si>
  <si>
    <t>Presun hmôt pre potrubie z rúr plastových alebo sklolaminátových v otvorenom výkope</t>
  </si>
  <si>
    <t>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</si>
</sst>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3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8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0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 applyProtection="1">
      <alignment horizontal="center" vertical="center" wrapText="1"/>
      <protection locked="0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abSelected="1" workbookViewId="0">
      <selection activeCell="AN8" sqref="AN8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s="1" customFormat="1" ht="36.950000000000003" customHeight="1">
      <c r="AR2" s="206" t="s">
        <v>5</v>
      </c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s="1" customFormat="1" ht="24.95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pans="1:74" s="1" customFormat="1" ht="12" customHeight="1">
      <c r="B5" s="18"/>
      <c r="D5" s="22" t="s">
        <v>12</v>
      </c>
      <c r="K5" s="227" t="s">
        <v>13</v>
      </c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R5" s="18"/>
      <c r="BE5" s="197" t="s">
        <v>14</v>
      </c>
      <c r="BS5" s="15" t="s">
        <v>6</v>
      </c>
    </row>
    <row r="6" spans="1:74" s="1" customFormat="1" ht="36.950000000000003" customHeight="1">
      <c r="B6" s="18"/>
      <c r="D6" s="24" t="s">
        <v>15</v>
      </c>
      <c r="K6" s="228" t="s">
        <v>16</v>
      </c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R6" s="18"/>
      <c r="BE6" s="198"/>
      <c r="BS6" s="15" t="s">
        <v>6</v>
      </c>
    </row>
    <row r="7" spans="1:74" s="1" customFormat="1" ht="12" customHeight="1">
      <c r="B7" s="18"/>
      <c r="D7" s="25" t="s">
        <v>17</v>
      </c>
      <c r="K7" s="23" t="s">
        <v>1</v>
      </c>
      <c r="AK7" s="25" t="s">
        <v>18</v>
      </c>
      <c r="AN7" s="23" t="s">
        <v>1</v>
      </c>
      <c r="AR7" s="18"/>
      <c r="BE7" s="198"/>
      <c r="BS7" s="15" t="s">
        <v>6</v>
      </c>
    </row>
    <row r="8" spans="1:74" s="1" customFormat="1" ht="12" customHeight="1">
      <c r="B8" s="18"/>
      <c r="D8" s="25" t="s">
        <v>19</v>
      </c>
      <c r="K8" s="23" t="s">
        <v>20</v>
      </c>
      <c r="AK8" s="25" t="s">
        <v>21</v>
      </c>
      <c r="AN8" s="26" t="s">
        <v>20</v>
      </c>
      <c r="AR8" s="18"/>
      <c r="BE8" s="198"/>
      <c r="BS8" s="15" t="s">
        <v>6</v>
      </c>
    </row>
    <row r="9" spans="1:74" s="1" customFormat="1" ht="14.45" customHeight="1">
      <c r="B9" s="18"/>
      <c r="AR9" s="18"/>
      <c r="BE9" s="198"/>
      <c r="BS9" s="15" t="s">
        <v>6</v>
      </c>
    </row>
    <row r="10" spans="1:74" s="1" customFormat="1" ht="12" customHeight="1">
      <c r="B10" s="18"/>
      <c r="D10" s="25" t="s">
        <v>22</v>
      </c>
      <c r="AK10" s="25" t="s">
        <v>23</v>
      </c>
      <c r="AN10" s="23" t="s">
        <v>1</v>
      </c>
      <c r="AR10" s="18"/>
      <c r="BE10" s="198"/>
      <c r="BS10" s="15" t="s">
        <v>6</v>
      </c>
    </row>
    <row r="11" spans="1:74" s="1" customFormat="1" ht="18.399999999999999" customHeight="1">
      <c r="B11" s="18"/>
      <c r="E11" s="23" t="s">
        <v>20</v>
      </c>
      <c r="AK11" s="25" t="s">
        <v>24</v>
      </c>
      <c r="AN11" s="23" t="s">
        <v>1</v>
      </c>
      <c r="AR11" s="18"/>
      <c r="BE11" s="198"/>
      <c r="BS11" s="15" t="s">
        <v>6</v>
      </c>
    </row>
    <row r="12" spans="1:74" s="1" customFormat="1" ht="6.95" customHeight="1">
      <c r="B12" s="18"/>
      <c r="AR12" s="18"/>
      <c r="BE12" s="198"/>
      <c r="BS12" s="15" t="s">
        <v>6</v>
      </c>
    </row>
    <row r="13" spans="1:74" s="1" customFormat="1" ht="12" customHeight="1">
      <c r="B13" s="18"/>
      <c r="D13" s="25" t="s">
        <v>25</v>
      </c>
      <c r="AK13" s="25" t="s">
        <v>23</v>
      </c>
      <c r="AN13" s="27" t="s">
        <v>26</v>
      </c>
      <c r="AR13" s="18"/>
      <c r="BE13" s="198"/>
      <c r="BS13" s="15" t="s">
        <v>6</v>
      </c>
    </row>
    <row r="14" spans="1:74" ht="12.75">
      <c r="B14" s="18"/>
      <c r="E14" s="229" t="s">
        <v>26</v>
      </c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5" t="s">
        <v>24</v>
      </c>
      <c r="AN14" s="27" t="s">
        <v>26</v>
      </c>
      <c r="AR14" s="18"/>
      <c r="BE14" s="198"/>
      <c r="BS14" s="15" t="s">
        <v>6</v>
      </c>
    </row>
    <row r="15" spans="1:74" s="1" customFormat="1" ht="6.95" customHeight="1">
      <c r="B15" s="18"/>
      <c r="AR15" s="18"/>
      <c r="BE15" s="198"/>
      <c r="BS15" s="15" t="s">
        <v>3</v>
      </c>
    </row>
    <row r="16" spans="1:74" s="1" customFormat="1" ht="12" customHeight="1">
      <c r="B16" s="18"/>
      <c r="D16" s="25" t="s">
        <v>27</v>
      </c>
      <c r="AK16" s="25" t="s">
        <v>23</v>
      </c>
      <c r="AN16" s="23" t="s">
        <v>1</v>
      </c>
      <c r="AR16" s="18"/>
      <c r="BE16" s="198"/>
      <c r="BS16" s="15" t="s">
        <v>3</v>
      </c>
    </row>
    <row r="17" spans="1:71" s="1" customFormat="1" ht="18.399999999999999" customHeight="1">
      <c r="B17" s="18"/>
      <c r="E17" s="23" t="s">
        <v>20</v>
      </c>
      <c r="AK17" s="25" t="s">
        <v>24</v>
      </c>
      <c r="AN17" s="23" t="s">
        <v>1</v>
      </c>
      <c r="AR17" s="18"/>
      <c r="BE17" s="198"/>
      <c r="BS17" s="15" t="s">
        <v>28</v>
      </c>
    </row>
    <row r="18" spans="1:71" s="1" customFormat="1" ht="6.95" customHeight="1">
      <c r="B18" s="18"/>
      <c r="AR18" s="18"/>
      <c r="BE18" s="198"/>
      <c r="BS18" s="15" t="s">
        <v>6</v>
      </c>
    </row>
    <row r="19" spans="1:71" s="1" customFormat="1" ht="12" customHeight="1">
      <c r="B19" s="18"/>
      <c r="D19" s="25" t="s">
        <v>29</v>
      </c>
      <c r="AK19" s="25" t="s">
        <v>23</v>
      </c>
      <c r="AN19" s="23" t="s">
        <v>1</v>
      </c>
      <c r="AR19" s="18"/>
      <c r="BE19" s="198"/>
      <c r="BS19" s="15" t="s">
        <v>6</v>
      </c>
    </row>
    <row r="20" spans="1:71" s="1" customFormat="1" ht="18.399999999999999" customHeight="1">
      <c r="B20" s="18"/>
      <c r="E20" s="23" t="s">
        <v>20</v>
      </c>
      <c r="AK20" s="25" t="s">
        <v>24</v>
      </c>
      <c r="AN20" s="23" t="s">
        <v>1</v>
      </c>
      <c r="AR20" s="18"/>
      <c r="BE20" s="198"/>
      <c r="BS20" s="15" t="s">
        <v>28</v>
      </c>
    </row>
    <row r="21" spans="1:71" s="1" customFormat="1" ht="6.95" customHeight="1">
      <c r="B21" s="18"/>
      <c r="AR21" s="18"/>
      <c r="BE21" s="198"/>
    </row>
    <row r="22" spans="1:71" s="1" customFormat="1" ht="12" customHeight="1">
      <c r="B22" s="18"/>
      <c r="D22" s="25" t="s">
        <v>30</v>
      </c>
      <c r="AR22" s="18"/>
      <c r="BE22" s="198"/>
    </row>
    <row r="23" spans="1:71" s="1" customFormat="1" ht="16.5" customHeight="1">
      <c r="B23" s="18"/>
      <c r="E23" s="231" t="s">
        <v>1</v>
      </c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R23" s="18"/>
      <c r="BE23" s="198"/>
    </row>
    <row r="24" spans="1:71" s="1" customFormat="1" ht="6.95" customHeight="1">
      <c r="B24" s="18"/>
      <c r="AR24" s="18"/>
      <c r="BE24" s="198"/>
    </row>
    <row r="25" spans="1:71" s="1" customFormat="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198"/>
    </row>
    <row r="26" spans="1:71" s="2" customFormat="1" ht="25.9" customHeight="1">
      <c r="A26" s="30"/>
      <c r="B26" s="31"/>
      <c r="C26" s="30"/>
      <c r="D26" s="32" t="s">
        <v>31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00">
        <f>ROUND(AG94,2)</f>
        <v>0</v>
      </c>
      <c r="AL26" s="201"/>
      <c r="AM26" s="201"/>
      <c r="AN26" s="201"/>
      <c r="AO26" s="201"/>
      <c r="AP26" s="30"/>
      <c r="AQ26" s="30"/>
      <c r="AR26" s="31"/>
      <c r="BE26" s="198"/>
    </row>
    <row r="27" spans="1:7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198"/>
    </row>
    <row r="28" spans="1:71" s="2" customFormat="1" ht="12.75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232" t="s">
        <v>32</v>
      </c>
      <c r="M28" s="232"/>
      <c r="N28" s="232"/>
      <c r="O28" s="232"/>
      <c r="P28" s="232"/>
      <c r="Q28" s="30"/>
      <c r="R28" s="30"/>
      <c r="S28" s="30"/>
      <c r="T28" s="30"/>
      <c r="U28" s="30"/>
      <c r="V28" s="30"/>
      <c r="W28" s="232" t="s">
        <v>33</v>
      </c>
      <c r="X28" s="232"/>
      <c r="Y28" s="232"/>
      <c r="Z28" s="232"/>
      <c r="AA28" s="232"/>
      <c r="AB28" s="232"/>
      <c r="AC28" s="232"/>
      <c r="AD28" s="232"/>
      <c r="AE28" s="232"/>
      <c r="AF28" s="30"/>
      <c r="AG28" s="30"/>
      <c r="AH28" s="30"/>
      <c r="AI28" s="30"/>
      <c r="AJ28" s="30"/>
      <c r="AK28" s="232" t="s">
        <v>34</v>
      </c>
      <c r="AL28" s="232"/>
      <c r="AM28" s="232"/>
      <c r="AN28" s="232"/>
      <c r="AO28" s="232"/>
      <c r="AP28" s="30"/>
      <c r="AQ28" s="30"/>
      <c r="AR28" s="31"/>
      <c r="BE28" s="198"/>
    </row>
    <row r="29" spans="1:71" s="3" customFormat="1" ht="14.45" customHeight="1">
      <c r="B29" s="35"/>
      <c r="D29" s="25" t="s">
        <v>35</v>
      </c>
      <c r="F29" s="25" t="s">
        <v>36</v>
      </c>
      <c r="L29" s="233">
        <v>0.2</v>
      </c>
      <c r="M29" s="196"/>
      <c r="N29" s="196"/>
      <c r="O29" s="196"/>
      <c r="P29" s="196"/>
      <c r="W29" s="195">
        <f>ROUND(AZ94, 2)</f>
        <v>0</v>
      </c>
      <c r="X29" s="196"/>
      <c r="Y29" s="196"/>
      <c r="Z29" s="196"/>
      <c r="AA29" s="196"/>
      <c r="AB29" s="196"/>
      <c r="AC29" s="196"/>
      <c r="AD29" s="196"/>
      <c r="AE29" s="196"/>
      <c r="AK29" s="195">
        <f>ROUND(AV94, 2)</f>
        <v>0</v>
      </c>
      <c r="AL29" s="196"/>
      <c r="AM29" s="196"/>
      <c r="AN29" s="196"/>
      <c r="AO29" s="196"/>
      <c r="AR29" s="35"/>
      <c r="BE29" s="199"/>
    </row>
    <row r="30" spans="1:71" s="3" customFormat="1" ht="14.45" customHeight="1">
      <c r="B30" s="35"/>
      <c r="F30" s="25" t="s">
        <v>37</v>
      </c>
      <c r="L30" s="233">
        <v>0.2</v>
      </c>
      <c r="M30" s="196"/>
      <c r="N30" s="196"/>
      <c r="O30" s="196"/>
      <c r="P30" s="196"/>
      <c r="W30" s="195">
        <f>ROUND(BA94, 2)</f>
        <v>0</v>
      </c>
      <c r="X30" s="196"/>
      <c r="Y30" s="196"/>
      <c r="Z30" s="196"/>
      <c r="AA30" s="196"/>
      <c r="AB30" s="196"/>
      <c r="AC30" s="196"/>
      <c r="AD30" s="196"/>
      <c r="AE30" s="196"/>
      <c r="AK30" s="195">
        <f>ROUND(AW94, 2)</f>
        <v>0</v>
      </c>
      <c r="AL30" s="196"/>
      <c r="AM30" s="196"/>
      <c r="AN30" s="196"/>
      <c r="AO30" s="196"/>
      <c r="AR30" s="35"/>
      <c r="BE30" s="199"/>
    </row>
    <row r="31" spans="1:71" s="3" customFormat="1" ht="14.45" hidden="1" customHeight="1">
      <c r="B31" s="35"/>
      <c r="F31" s="25" t="s">
        <v>38</v>
      </c>
      <c r="L31" s="233">
        <v>0.2</v>
      </c>
      <c r="M31" s="196"/>
      <c r="N31" s="196"/>
      <c r="O31" s="196"/>
      <c r="P31" s="196"/>
      <c r="W31" s="195">
        <f>ROUND(BB94, 2)</f>
        <v>0</v>
      </c>
      <c r="X31" s="196"/>
      <c r="Y31" s="196"/>
      <c r="Z31" s="196"/>
      <c r="AA31" s="196"/>
      <c r="AB31" s="196"/>
      <c r="AC31" s="196"/>
      <c r="AD31" s="196"/>
      <c r="AE31" s="196"/>
      <c r="AK31" s="195">
        <v>0</v>
      </c>
      <c r="AL31" s="196"/>
      <c r="AM31" s="196"/>
      <c r="AN31" s="196"/>
      <c r="AO31" s="196"/>
      <c r="AR31" s="35"/>
      <c r="BE31" s="199"/>
    </row>
    <row r="32" spans="1:71" s="3" customFormat="1" ht="14.45" hidden="1" customHeight="1">
      <c r="B32" s="35"/>
      <c r="F32" s="25" t="s">
        <v>39</v>
      </c>
      <c r="L32" s="233">
        <v>0.2</v>
      </c>
      <c r="M32" s="196"/>
      <c r="N32" s="196"/>
      <c r="O32" s="196"/>
      <c r="P32" s="196"/>
      <c r="W32" s="195">
        <f>ROUND(BC94, 2)</f>
        <v>0</v>
      </c>
      <c r="X32" s="196"/>
      <c r="Y32" s="196"/>
      <c r="Z32" s="196"/>
      <c r="AA32" s="196"/>
      <c r="AB32" s="196"/>
      <c r="AC32" s="196"/>
      <c r="AD32" s="196"/>
      <c r="AE32" s="196"/>
      <c r="AK32" s="195">
        <v>0</v>
      </c>
      <c r="AL32" s="196"/>
      <c r="AM32" s="196"/>
      <c r="AN32" s="196"/>
      <c r="AO32" s="196"/>
      <c r="AR32" s="35"/>
      <c r="BE32" s="199"/>
    </row>
    <row r="33" spans="1:57" s="3" customFormat="1" ht="14.45" hidden="1" customHeight="1">
      <c r="B33" s="35"/>
      <c r="F33" s="25" t="s">
        <v>40</v>
      </c>
      <c r="L33" s="233">
        <v>0</v>
      </c>
      <c r="M33" s="196"/>
      <c r="N33" s="196"/>
      <c r="O33" s="196"/>
      <c r="P33" s="196"/>
      <c r="W33" s="195">
        <f>ROUND(BD94, 2)</f>
        <v>0</v>
      </c>
      <c r="X33" s="196"/>
      <c r="Y33" s="196"/>
      <c r="Z33" s="196"/>
      <c r="AA33" s="196"/>
      <c r="AB33" s="196"/>
      <c r="AC33" s="196"/>
      <c r="AD33" s="196"/>
      <c r="AE33" s="196"/>
      <c r="AK33" s="195">
        <v>0</v>
      </c>
      <c r="AL33" s="196"/>
      <c r="AM33" s="196"/>
      <c r="AN33" s="196"/>
      <c r="AO33" s="196"/>
      <c r="AR33" s="35"/>
      <c r="BE33" s="199"/>
    </row>
    <row r="34" spans="1:57" s="2" customFormat="1" ht="6.95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198"/>
    </row>
    <row r="35" spans="1:57" s="2" customFormat="1" ht="25.9" customHeight="1">
      <c r="A35" s="30"/>
      <c r="B35" s="31"/>
      <c r="C35" s="36"/>
      <c r="D35" s="37" t="s">
        <v>41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42</v>
      </c>
      <c r="U35" s="38"/>
      <c r="V35" s="38"/>
      <c r="W35" s="38"/>
      <c r="X35" s="202" t="s">
        <v>43</v>
      </c>
      <c r="Y35" s="203"/>
      <c r="Z35" s="203"/>
      <c r="AA35" s="203"/>
      <c r="AB35" s="203"/>
      <c r="AC35" s="38"/>
      <c r="AD35" s="38"/>
      <c r="AE35" s="38"/>
      <c r="AF35" s="38"/>
      <c r="AG35" s="38"/>
      <c r="AH35" s="38"/>
      <c r="AI35" s="38"/>
      <c r="AJ35" s="38"/>
      <c r="AK35" s="204">
        <f>SUM(AK26:AK33)</f>
        <v>0</v>
      </c>
      <c r="AL35" s="203"/>
      <c r="AM35" s="203"/>
      <c r="AN35" s="203"/>
      <c r="AO35" s="205"/>
      <c r="AP35" s="36"/>
      <c r="AQ35" s="36"/>
      <c r="AR35" s="31"/>
      <c r="BE35" s="30"/>
    </row>
    <row r="36" spans="1:57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5" customHeight="1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5" customHeight="1">
      <c r="B38" s="18"/>
      <c r="AR38" s="18"/>
    </row>
    <row r="39" spans="1:57" s="1" customFormat="1" ht="14.45" customHeight="1">
      <c r="B39" s="18"/>
      <c r="AR39" s="18"/>
    </row>
    <row r="40" spans="1:57" s="1" customFormat="1" ht="14.45" customHeight="1">
      <c r="B40" s="18"/>
      <c r="AR40" s="18"/>
    </row>
    <row r="41" spans="1:57" s="1" customFormat="1" ht="14.45" customHeight="1">
      <c r="B41" s="18"/>
      <c r="AR41" s="18"/>
    </row>
    <row r="42" spans="1:57" s="1" customFormat="1" ht="14.45" customHeight="1">
      <c r="B42" s="18"/>
      <c r="AR42" s="18"/>
    </row>
    <row r="43" spans="1:57" s="1" customFormat="1" ht="14.45" customHeight="1">
      <c r="B43" s="18"/>
      <c r="AR43" s="18"/>
    </row>
    <row r="44" spans="1:57" s="1" customFormat="1" ht="14.45" customHeight="1">
      <c r="B44" s="18"/>
      <c r="AR44" s="18"/>
    </row>
    <row r="45" spans="1:57" s="1" customFormat="1" ht="14.45" customHeight="1">
      <c r="B45" s="18"/>
      <c r="AR45" s="18"/>
    </row>
    <row r="46" spans="1:57" s="1" customFormat="1" ht="14.45" customHeight="1">
      <c r="B46" s="18"/>
      <c r="AR46" s="18"/>
    </row>
    <row r="47" spans="1:57" s="1" customFormat="1" ht="14.45" customHeight="1">
      <c r="B47" s="18"/>
      <c r="AR47" s="18"/>
    </row>
    <row r="48" spans="1:57" s="1" customFormat="1" ht="14.45" customHeight="1">
      <c r="B48" s="18"/>
      <c r="AR48" s="18"/>
    </row>
    <row r="49" spans="1:57" s="2" customFormat="1" ht="14.45" customHeight="1">
      <c r="B49" s="40"/>
      <c r="D49" s="41" t="s">
        <v>44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45</v>
      </c>
      <c r="AI49" s="42"/>
      <c r="AJ49" s="42"/>
      <c r="AK49" s="42"/>
      <c r="AL49" s="42"/>
      <c r="AM49" s="42"/>
      <c r="AN49" s="42"/>
      <c r="AO49" s="42"/>
      <c r="AR49" s="40"/>
    </row>
    <row r="50" spans="1:57" ht="11.25">
      <c r="B50" s="18"/>
      <c r="AR50" s="18"/>
    </row>
    <row r="51" spans="1:57" ht="11.25">
      <c r="B51" s="18"/>
      <c r="AR51" s="18"/>
    </row>
    <row r="52" spans="1:57" ht="11.25">
      <c r="B52" s="18"/>
      <c r="AR52" s="18"/>
    </row>
    <row r="53" spans="1:57" ht="11.25">
      <c r="B53" s="18"/>
      <c r="AR53" s="18"/>
    </row>
    <row r="54" spans="1:57" ht="11.25">
      <c r="B54" s="18"/>
      <c r="AR54" s="18"/>
    </row>
    <row r="55" spans="1:57" ht="11.25">
      <c r="B55" s="18"/>
      <c r="AR55" s="18"/>
    </row>
    <row r="56" spans="1:57" ht="11.25">
      <c r="B56" s="18"/>
      <c r="AR56" s="18"/>
    </row>
    <row r="57" spans="1:57" ht="11.25">
      <c r="B57" s="18"/>
      <c r="AR57" s="18"/>
    </row>
    <row r="58" spans="1:57" ht="11.25">
      <c r="B58" s="18"/>
      <c r="AR58" s="18"/>
    </row>
    <row r="59" spans="1:57" ht="11.25">
      <c r="B59" s="18"/>
      <c r="AR59" s="18"/>
    </row>
    <row r="60" spans="1:57" s="2" customFormat="1" ht="12.75">
      <c r="A60" s="30"/>
      <c r="B60" s="31"/>
      <c r="C60" s="30"/>
      <c r="D60" s="43" t="s">
        <v>46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3" t="s">
        <v>47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3" t="s">
        <v>46</v>
      </c>
      <c r="AI60" s="33"/>
      <c r="AJ60" s="33"/>
      <c r="AK60" s="33"/>
      <c r="AL60" s="33"/>
      <c r="AM60" s="43" t="s">
        <v>47</v>
      </c>
      <c r="AN60" s="33"/>
      <c r="AO60" s="33"/>
      <c r="AP60" s="30"/>
      <c r="AQ60" s="30"/>
      <c r="AR60" s="31"/>
      <c r="BE60" s="30"/>
    </row>
    <row r="61" spans="1:57" ht="11.25">
      <c r="B61" s="18"/>
      <c r="AR61" s="18"/>
    </row>
    <row r="62" spans="1:57" ht="11.25">
      <c r="B62" s="18"/>
      <c r="AR62" s="18"/>
    </row>
    <row r="63" spans="1:57" ht="11.25">
      <c r="B63" s="18"/>
      <c r="AR63" s="18"/>
    </row>
    <row r="64" spans="1:57" s="2" customFormat="1" ht="12.75">
      <c r="A64" s="30"/>
      <c r="B64" s="31"/>
      <c r="C64" s="30"/>
      <c r="D64" s="41" t="s">
        <v>48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49</v>
      </c>
      <c r="AI64" s="44"/>
      <c r="AJ64" s="44"/>
      <c r="AK64" s="44"/>
      <c r="AL64" s="44"/>
      <c r="AM64" s="44"/>
      <c r="AN64" s="44"/>
      <c r="AO64" s="44"/>
      <c r="AP64" s="30"/>
      <c r="AQ64" s="30"/>
      <c r="AR64" s="31"/>
      <c r="BE64" s="30"/>
    </row>
    <row r="65" spans="1:57" ht="11.25">
      <c r="B65" s="18"/>
      <c r="AR65" s="18"/>
    </row>
    <row r="66" spans="1:57" ht="11.25">
      <c r="B66" s="18"/>
      <c r="AR66" s="18"/>
    </row>
    <row r="67" spans="1:57" ht="11.25">
      <c r="B67" s="18"/>
      <c r="AR67" s="18"/>
    </row>
    <row r="68" spans="1:57" ht="11.25">
      <c r="B68" s="18"/>
      <c r="AR68" s="18"/>
    </row>
    <row r="69" spans="1:57" ht="11.25">
      <c r="B69" s="18"/>
      <c r="AR69" s="18"/>
    </row>
    <row r="70" spans="1:57" ht="11.25">
      <c r="B70" s="18"/>
      <c r="AR70" s="18"/>
    </row>
    <row r="71" spans="1:57" ht="11.25">
      <c r="B71" s="18"/>
      <c r="AR71" s="18"/>
    </row>
    <row r="72" spans="1:57" ht="11.25">
      <c r="B72" s="18"/>
      <c r="AR72" s="18"/>
    </row>
    <row r="73" spans="1:57" ht="11.25">
      <c r="B73" s="18"/>
      <c r="AR73" s="18"/>
    </row>
    <row r="74" spans="1:57" ht="11.25">
      <c r="B74" s="18"/>
      <c r="AR74" s="18"/>
    </row>
    <row r="75" spans="1:57" s="2" customFormat="1" ht="12.75">
      <c r="A75" s="30"/>
      <c r="B75" s="31"/>
      <c r="C75" s="30"/>
      <c r="D75" s="43" t="s">
        <v>46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3" t="s">
        <v>47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3" t="s">
        <v>46</v>
      </c>
      <c r="AI75" s="33"/>
      <c r="AJ75" s="33"/>
      <c r="AK75" s="33"/>
      <c r="AL75" s="33"/>
      <c r="AM75" s="43" t="s">
        <v>47</v>
      </c>
      <c r="AN75" s="33"/>
      <c r="AO75" s="33"/>
      <c r="AP75" s="30"/>
      <c r="AQ75" s="30"/>
      <c r="AR75" s="31"/>
      <c r="BE75" s="30"/>
    </row>
    <row r="76" spans="1:57" s="2" customFormat="1" ht="11.25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5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1"/>
      <c r="BE77" s="30"/>
    </row>
    <row r="81" spans="1:91" s="2" customFormat="1" ht="6.95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1"/>
      <c r="BE81" s="30"/>
    </row>
    <row r="82" spans="1:91" s="2" customFormat="1" ht="24.95" customHeight="1">
      <c r="A82" s="30"/>
      <c r="B82" s="31"/>
      <c r="C82" s="19" t="s">
        <v>50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1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1" s="4" customFormat="1" ht="12" customHeight="1">
      <c r="B84" s="49"/>
      <c r="C84" s="25" t="s">
        <v>12</v>
      </c>
      <c r="L84" s="4" t="str">
        <f>K5</f>
        <v>O2019-19</v>
      </c>
      <c r="AR84" s="49"/>
    </row>
    <row r="85" spans="1:91" s="5" customFormat="1" ht="36.950000000000003" customHeight="1">
      <c r="B85" s="50"/>
      <c r="C85" s="51" t="s">
        <v>15</v>
      </c>
      <c r="L85" s="210" t="str">
        <f>K6</f>
        <v>Rozšírenie stokovej siete v obci Č. Kláštor lokalita Kvašné lúky a rybníky - 2.etapa</v>
      </c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211"/>
      <c r="AN85" s="211"/>
      <c r="AO85" s="211"/>
      <c r="AR85" s="50"/>
    </row>
    <row r="86" spans="1:91" s="2" customFormat="1" ht="6.9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1" s="2" customFormat="1" ht="12" customHeight="1">
      <c r="A87" s="30"/>
      <c r="B87" s="31"/>
      <c r="C87" s="25" t="s">
        <v>19</v>
      </c>
      <c r="D87" s="30"/>
      <c r="E87" s="30"/>
      <c r="F87" s="30"/>
      <c r="G87" s="30"/>
      <c r="H87" s="30"/>
      <c r="I87" s="30"/>
      <c r="J87" s="30"/>
      <c r="K87" s="30"/>
      <c r="L87" s="52" t="str">
        <f>IF(K8="","",K8)</f>
        <v xml:space="preserve"> 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5" t="s">
        <v>21</v>
      </c>
      <c r="AJ87" s="30"/>
      <c r="AK87" s="30"/>
      <c r="AL87" s="30"/>
      <c r="AM87" s="212" t="str">
        <f>IF(AN8= "","",AN8)</f>
        <v xml:space="preserve"> </v>
      </c>
      <c r="AN87" s="212"/>
      <c r="AO87" s="30"/>
      <c r="AP87" s="30"/>
      <c r="AQ87" s="30"/>
      <c r="AR87" s="31"/>
      <c r="BE87" s="30"/>
    </row>
    <row r="88" spans="1:91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1" s="2" customFormat="1" ht="15.2" customHeight="1">
      <c r="A89" s="30"/>
      <c r="B89" s="31"/>
      <c r="C89" s="25" t="s">
        <v>22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 xml:space="preserve"> 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5" t="s">
        <v>27</v>
      </c>
      <c r="AJ89" s="30"/>
      <c r="AK89" s="30"/>
      <c r="AL89" s="30"/>
      <c r="AM89" s="208" t="str">
        <f>IF(E17="","",E17)</f>
        <v xml:space="preserve"> </v>
      </c>
      <c r="AN89" s="209"/>
      <c r="AO89" s="209"/>
      <c r="AP89" s="209"/>
      <c r="AQ89" s="30"/>
      <c r="AR89" s="31"/>
      <c r="AS89" s="213" t="s">
        <v>51</v>
      </c>
      <c r="AT89" s="214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30"/>
    </row>
    <row r="90" spans="1:91" s="2" customFormat="1" ht="15.2" customHeight="1">
      <c r="A90" s="30"/>
      <c r="B90" s="31"/>
      <c r="C90" s="25" t="s">
        <v>25</v>
      </c>
      <c r="D90" s="30"/>
      <c r="E90" s="30"/>
      <c r="F90" s="30"/>
      <c r="G90" s="30"/>
      <c r="H90" s="30"/>
      <c r="I90" s="30"/>
      <c r="J90" s="30"/>
      <c r="K90" s="30"/>
      <c r="L90" s="4" t="str">
        <f>IF(E14= "Vyplň údaj","",E14)</f>
        <v/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5" t="s">
        <v>29</v>
      </c>
      <c r="AJ90" s="30"/>
      <c r="AK90" s="30"/>
      <c r="AL90" s="30"/>
      <c r="AM90" s="208" t="str">
        <f>IF(E20="","",E20)</f>
        <v xml:space="preserve"> </v>
      </c>
      <c r="AN90" s="209"/>
      <c r="AO90" s="209"/>
      <c r="AP90" s="209"/>
      <c r="AQ90" s="30"/>
      <c r="AR90" s="31"/>
      <c r="AS90" s="215"/>
      <c r="AT90" s="216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30"/>
    </row>
    <row r="91" spans="1:91" s="2" customFormat="1" ht="10.9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215"/>
      <c r="AT91" s="216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30"/>
    </row>
    <row r="92" spans="1:91" s="2" customFormat="1" ht="29.25" customHeight="1">
      <c r="A92" s="30"/>
      <c r="B92" s="31"/>
      <c r="C92" s="217" t="s">
        <v>52</v>
      </c>
      <c r="D92" s="218"/>
      <c r="E92" s="218"/>
      <c r="F92" s="218"/>
      <c r="G92" s="218"/>
      <c r="H92" s="58"/>
      <c r="I92" s="219" t="s">
        <v>53</v>
      </c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218"/>
      <c r="AE92" s="218"/>
      <c r="AF92" s="218"/>
      <c r="AG92" s="220" t="s">
        <v>54</v>
      </c>
      <c r="AH92" s="218"/>
      <c r="AI92" s="218"/>
      <c r="AJ92" s="218"/>
      <c r="AK92" s="218"/>
      <c r="AL92" s="218"/>
      <c r="AM92" s="218"/>
      <c r="AN92" s="219" t="s">
        <v>55</v>
      </c>
      <c r="AO92" s="218"/>
      <c r="AP92" s="221"/>
      <c r="AQ92" s="59" t="s">
        <v>56</v>
      </c>
      <c r="AR92" s="31"/>
      <c r="AS92" s="60" t="s">
        <v>57</v>
      </c>
      <c r="AT92" s="61" t="s">
        <v>58</v>
      </c>
      <c r="AU92" s="61" t="s">
        <v>59</v>
      </c>
      <c r="AV92" s="61" t="s">
        <v>60</v>
      </c>
      <c r="AW92" s="61" t="s">
        <v>61</v>
      </c>
      <c r="AX92" s="61" t="s">
        <v>62</v>
      </c>
      <c r="AY92" s="61" t="s">
        <v>63</v>
      </c>
      <c r="AZ92" s="61" t="s">
        <v>64</v>
      </c>
      <c r="BA92" s="61" t="s">
        <v>65</v>
      </c>
      <c r="BB92" s="61" t="s">
        <v>66</v>
      </c>
      <c r="BC92" s="61" t="s">
        <v>67</v>
      </c>
      <c r="BD92" s="62" t="s">
        <v>68</v>
      </c>
      <c r="BE92" s="30"/>
    </row>
    <row r="93" spans="1:91" s="2" customFormat="1" ht="10.9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30"/>
    </row>
    <row r="94" spans="1:91" s="6" customFormat="1" ht="32.450000000000003" customHeight="1">
      <c r="B94" s="66"/>
      <c r="C94" s="67" t="s">
        <v>69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25">
        <f>ROUND(AG95,2)</f>
        <v>0</v>
      </c>
      <c r="AH94" s="225"/>
      <c r="AI94" s="225"/>
      <c r="AJ94" s="225"/>
      <c r="AK94" s="225"/>
      <c r="AL94" s="225"/>
      <c r="AM94" s="225"/>
      <c r="AN94" s="226">
        <f>SUM(AG94,AT94)</f>
        <v>0</v>
      </c>
      <c r="AO94" s="226"/>
      <c r="AP94" s="226"/>
      <c r="AQ94" s="70" t="s">
        <v>1</v>
      </c>
      <c r="AR94" s="66"/>
      <c r="AS94" s="71">
        <f>ROUND(AS95,2)</f>
        <v>0</v>
      </c>
      <c r="AT94" s="72">
        <f>ROUND(SUM(AV94:AW94),2)</f>
        <v>0</v>
      </c>
      <c r="AU94" s="73">
        <f>ROUND(AU95,5)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ROUND(AZ95,2)</f>
        <v>0</v>
      </c>
      <c r="BA94" s="72">
        <f>ROUND(BA95,2)</f>
        <v>0</v>
      </c>
      <c r="BB94" s="72">
        <f>ROUND(BB95,2)</f>
        <v>0</v>
      </c>
      <c r="BC94" s="72">
        <f>ROUND(BC95,2)</f>
        <v>0</v>
      </c>
      <c r="BD94" s="74">
        <f>ROUND(BD95,2)</f>
        <v>0</v>
      </c>
      <c r="BS94" s="75" t="s">
        <v>70</v>
      </c>
      <c r="BT94" s="75" t="s">
        <v>71</v>
      </c>
      <c r="BU94" s="76" t="s">
        <v>72</v>
      </c>
      <c r="BV94" s="75" t="s">
        <v>73</v>
      </c>
      <c r="BW94" s="75" t="s">
        <v>4</v>
      </c>
      <c r="BX94" s="75" t="s">
        <v>74</v>
      </c>
      <c r="CL94" s="75" t="s">
        <v>1</v>
      </c>
    </row>
    <row r="95" spans="1:91" s="7" customFormat="1" ht="16.5" customHeight="1">
      <c r="A95" s="77" t="s">
        <v>75</v>
      </c>
      <c r="B95" s="78"/>
      <c r="C95" s="79"/>
      <c r="D95" s="224" t="s">
        <v>76</v>
      </c>
      <c r="E95" s="224"/>
      <c r="F95" s="224"/>
      <c r="G95" s="224"/>
      <c r="H95" s="224"/>
      <c r="I95" s="80"/>
      <c r="J95" s="224" t="s">
        <v>77</v>
      </c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2">
        <f>'SO 01 - KANALIZÁCIA'!J30</f>
        <v>0</v>
      </c>
      <c r="AH95" s="223"/>
      <c r="AI95" s="223"/>
      <c r="AJ95" s="223"/>
      <c r="AK95" s="223"/>
      <c r="AL95" s="223"/>
      <c r="AM95" s="223"/>
      <c r="AN95" s="222">
        <f>SUM(AG95,AT95)</f>
        <v>0</v>
      </c>
      <c r="AO95" s="223"/>
      <c r="AP95" s="223"/>
      <c r="AQ95" s="81" t="s">
        <v>78</v>
      </c>
      <c r="AR95" s="78"/>
      <c r="AS95" s="82">
        <v>0</v>
      </c>
      <c r="AT95" s="83">
        <f>ROUND(SUM(AV95:AW95),2)</f>
        <v>0</v>
      </c>
      <c r="AU95" s="84">
        <f>'SO 01 - KANALIZÁCIA'!P122</f>
        <v>0</v>
      </c>
      <c r="AV95" s="83">
        <f>'SO 01 - KANALIZÁCIA'!J33</f>
        <v>0</v>
      </c>
      <c r="AW95" s="83">
        <f>'SO 01 - KANALIZÁCIA'!J34</f>
        <v>0</v>
      </c>
      <c r="AX95" s="83">
        <f>'SO 01 - KANALIZÁCIA'!J35</f>
        <v>0</v>
      </c>
      <c r="AY95" s="83">
        <f>'SO 01 - KANALIZÁCIA'!J36</f>
        <v>0</v>
      </c>
      <c r="AZ95" s="83">
        <f>'SO 01 - KANALIZÁCIA'!F33</f>
        <v>0</v>
      </c>
      <c r="BA95" s="83">
        <f>'SO 01 - KANALIZÁCIA'!F34</f>
        <v>0</v>
      </c>
      <c r="BB95" s="83">
        <f>'SO 01 - KANALIZÁCIA'!F35</f>
        <v>0</v>
      </c>
      <c r="BC95" s="83">
        <f>'SO 01 - KANALIZÁCIA'!F36</f>
        <v>0</v>
      </c>
      <c r="BD95" s="85">
        <f>'SO 01 - KANALIZÁCIA'!F37</f>
        <v>0</v>
      </c>
      <c r="BT95" s="86" t="s">
        <v>79</v>
      </c>
      <c r="BV95" s="86" t="s">
        <v>73</v>
      </c>
      <c r="BW95" s="86" t="s">
        <v>80</v>
      </c>
      <c r="BX95" s="86" t="s">
        <v>4</v>
      </c>
      <c r="CL95" s="86" t="s">
        <v>1</v>
      </c>
      <c r="CM95" s="86" t="s">
        <v>71</v>
      </c>
    </row>
    <row r="96" spans="1:91" s="2" customFormat="1" ht="30" customHeight="1">
      <c r="A96" s="30"/>
      <c r="B96" s="31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1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</row>
    <row r="97" spans="1:57" s="2" customFormat="1" ht="6.95" customHeight="1">
      <c r="A97" s="30"/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31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</row>
  </sheetData>
  <mergeCells count="42">
    <mergeCell ref="L30:P30"/>
    <mergeCell ref="L31:P31"/>
    <mergeCell ref="L32:P32"/>
    <mergeCell ref="L33:P33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X35:AB35"/>
    <mergeCell ref="AK35:AO35"/>
    <mergeCell ref="AR2:BE2"/>
    <mergeCell ref="AM90:AP90"/>
    <mergeCell ref="L85:AO85"/>
    <mergeCell ref="AM87:AN87"/>
    <mergeCell ref="AM89:AP89"/>
    <mergeCell ref="AS89:AT9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SO 01 - KANALIZÁCIA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2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87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87"/>
      <c r="L2" s="206" t="s">
        <v>5</v>
      </c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5" t="s">
        <v>80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88"/>
      <c r="J3" s="17"/>
      <c r="K3" s="17"/>
      <c r="L3" s="18"/>
      <c r="AT3" s="15" t="s">
        <v>71</v>
      </c>
    </row>
    <row r="4" spans="1:46" s="1" customFormat="1" ht="24.95" customHeight="1">
      <c r="B4" s="18"/>
      <c r="D4" s="19" t="s">
        <v>81</v>
      </c>
      <c r="I4" s="87"/>
      <c r="L4" s="18"/>
      <c r="M4" s="89" t="s">
        <v>9</v>
      </c>
      <c r="AT4" s="15" t="s">
        <v>3</v>
      </c>
    </row>
    <row r="5" spans="1:46" s="1" customFormat="1" ht="6.95" customHeight="1">
      <c r="B5" s="18"/>
      <c r="I5" s="87"/>
      <c r="L5" s="18"/>
    </row>
    <row r="6" spans="1:46" s="1" customFormat="1" ht="12" customHeight="1">
      <c r="B6" s="18"/>
      <c r="D6" s="25" t="s">
        <v>15</v>
      </c>
      <c r="I6" s="87"/>
      <c r="L6" s="18"/>
    </row>
    <row r="7" spans="1:46" s="1" customFormat="1" ht="25.5" customHeight="1">
      <c r="B7" s="18"/>
      <c r="E7" s="234" t="str">
        <f>'Rekapitulácia stavby'!K6</f>
        <v>Rozšírenie stokovej siete v obci Č. Kláštor lokalita Kvašné lúky a rybníky - 2.etapa</v>
      </c>
      <c r="F7" s="235"/>
      <c r="G7" s="235"/>
      <c r="H7" s="235"/>
      <c r="I7" s="87"/>
      <c r="L7" s="18"/>
    </row>
    <row r="8" spans="1:46" s="2" customFormat="1" ht="12" customHeight="1">
      <c r="A8" s="30"/>
      <c r="B8" s="31"/>
      <c r="C8" s="30"/>
      <c r="D8" s="25" t="s">
        <v>82</v>
      </c>
      <c r="E8" s="30"/>
      <c r="F8" s="30"/>
      <c r="G8" s="30"/>
      <c r="H8" s="30"/>
      <c r="I8" s="9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210" t="s">
        <v>83</v>
      </c>
      <c r="F9" s="236"/>
      <c r="G9" s="236"/>
      <c r="H9" s="236"/>
      <c r="I9" s="9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>
      <c r="A10" s="30"/>
      <c r="B10" s="31"/>
      <c r="C10" s="30"/>
      <c r="D10" s="30"/>
      <c r="E10" s="30"/>
      <c r="F10" s="30"/>
      <c r="G10" s="30"/>
      <c r="H10" s="30"/>
      <c r="I10" s="9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5" t="s">
        <v>17</v>
      </c>
      <c r="E11" s="30"/>
      <c r="F11" s="23" t="s">
        <v>1</v>
      </c>
      <c r="G11" s="30"/>
      <c r="H11" s="30"/>
      <c r="I11" s="91" t="s">
        <v>18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5" t="s">
        <v>19</v>
      </c>
      <c r="E12" s="30"/>
      <c r="F12" s="23" t="s">
        <v>20</v>
      </c>
      <c r="G12" s="30"/>
      <c r="H12" s="30"/>
      <c r="I12" s="91" t="s">
        <v>21</v>
      </c>
      <c r="J12" s="53" t="str">
        <f>'Rekapitulácia stavby'!AN8</f>
        <v xml:space="preserve"> 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>
      <c r="A13" s="30"/>
      <c r="B13" s="31"/>
      <c r="C13" s="30"/>
      <c r="D13" s="30"/>
      <c r="E13" s="30"/>
      <c r="F13" s="30"/>
      <c r="G13" s="30"/>
      <c r="H13" s="30"/>
      <c r="I13" s="9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5" t="s">
        <v>22</v>
      </c>
      <c r="E14" s="30"/>
      <c r="F14" s="30"/>
      <c r="G14" s="30"/>
      <c r="H14" s="30"/>
      <c r="I14" s="91" t="s">
        <v>23</v>
      </c>
      <c r="J14" s="23" t="str">
        <f>IF('Rekapitulácia stavby'!AN10="","",'Rekapitulácia stavby'!AN10)</f>
        <v/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3" t="str">
        <f>IF('Rekapitulácia stavby'!E11="","",'Rekapitulácia stavby'!E11)</f>
        <v xml:space="preserve"> </v>
      </c>
      <c r="F15" s="30"/>
      <c r="G15" s="30"/>
      <c r="H15" s="30"/>
      <c r="I15" s="91" t="s">
        <v>24</v>
      </c>
      <c r="J15" s="23" t="str">
        <f>IF('Rekapitulácia stavby'!AN11="","",'Rekapitulácia stavby'!AN11)</f>
        <v/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>
      <c r="A16" s="30"/>
      <c r="B16" s="31"/>
      <c r="C16" s="30"/>
      <c r="D16" s="30"/>
      <c r="E16" s="30"/>
      <c r="F16" s="30"/>
      <c r="G16" s="30"/>
      <c r="H16" s="30"/>
      <c r="I16" s="9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5" t="s">
        <v>25</v>
      </c>
      <c r="E17" s="30"/>
      <c r="F17" s="30"/>
      <c r="G17" s="30"/>
      <c r="H17" s="30"/>
      <c r="I17" s="91" t="s">
        <v>23</v>
      </c>
      <c r="J17" s="26" t="str">
        <f>'Rekapitulácia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37" t="str">
        <f>'Rekapitulácia stavby'!E14</f>
        <v>Vyplň údaj</v>
      </c>
      <c r="F18" s="227"/>
      <c r="G18" s="227"/>
      <c r="H18" s="227"/>
      <c r="I18" s="91" t="s">
        <v>24</v>
      </c>
      <c r="J18" s="26" t="str">
        <f>'Rekapitulácia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>
      <c r="A19" s="30"/>
      <c r="B19" s="31"/>
      <c r="C19" s="30"/>
      <c r="D19" s="30"/>
      <c r="E19" s="30"/>
      <c r="F19" s="30"/>
      <c r="G19" s="30"/>
      <c r="H19" s="30"/>
      <c r="I19" s="9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5" t="s">
        <v>27</v>
      </c>
      <c r="E20" s="30"/>
      <c r="F20" s="30"/>
      <c r="G20" s="30"/>
      <c r="H20" s="30"/>
      <c r="I20" s="91" t="s">
        <v>23</v>
      </c>
      <c r="J20" s="23" t="s">
        <v>1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3" t="s">
        <v>84</v>
      </c>
      <c r="F21" s="30"/>
      <c r="G21" s="30"/>
      <c r="H21" s="30"/>
      <c r="I21" s="91" t="s">
        <v>24</v>
      </c>
      <c r="J21" s="23" t="s">
        <v>1</v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>
      <c r="A22" s="30"/>
      <c r="B22" s="31"/>
      <c r="C22" s="30"/>
      <c r="D22" s="30"/>
      <c r="E22" s="30"/>
      <c r="F22" s="30"/>
      <c r="G22" s="30"/>
      <c r="H22" s="30"/>
      <c r="I22" s="9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5" t="s">
        <v>29</v>
      </c>
      <c r="E23" s="30"/>
      <c r="F23" s="30"/>
      <c r="G23" s="30"/>
      <c r="H23" s="30"/>
      <c r="I23" s="91" t="s">
        <v>23</v>
      </c>
      <c r="J23" s="23" t="str">
        <f>IF('Rekapitulácia stavby'!AN19="","",'Rekapitulácia stavby'!AN19)</f>
        <v/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3" t="str">
        <f>IF('Rekapitulácia stavby'!E20="","",'Rekapitulácia stavby'!E20)</f>
        <v xml:space="preserve"> </v>
      </c>
      <c r="F24" s="30"/>
      <c r="G24" s="30"/>
      <c r="H24" s="30"/>
      <c r="I24" s="91" t="s">
        <v>24</v>
      </c>
      <c r="J24" s="23" t="str">
        <f>IF('Rekapitulácia stavby'!AN20="","",'Rekapitulácia stavby'!AN20)</f>
        <v/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>
      <c r="A25" s="30"/>
      <c r="B25" s="31"/>
      <c r="C25" s="30"/>
      <c r="D25" s="30"/>
      <c r="E25" s="30"/>
      <c r="F25" s="30"/>
      <c r="G25" s="30"/>
      <c r="H25" s="30"/>
      <c r="I25" s="9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5" t="s">
        <v>30</v>
      </c>
      <c r="E26" s="30"/>
      <c r="F26" s="30"/>
      <c r="G26" s="30"/>
      <c r="H26" s="30"/>
      <c r="I26" s="9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2"/>
      <c r="B27" s="93"/>
      <c r="C27" s="92"/>
      <c r="D27" s="92"/>
      <c r="E27" s="231" t="s">
        <v>1</v>
      </c>
      <c r="F27" s="231"/>
      <c r="G27" s="231"/>
      <c r="H27" s="231"/>
      <c r="I27" s="94"/>
      <c r="J27" s="92"/>
      <c r="K27" s="92"/>
      <c r="L27" s="95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30"/>
      <c r="B28" s="31"/>
      <c r="C28" s="30"/>
      <c r="D28" s="30"/>
      <c r="E28" s="30"/>
      <c r="F28" s="30"/>
      <c r="G28" s="30"/>
      <c r="H28" s="30"/>
      <c r="I28" s="9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1"/>
      <c r="C29" s="30"/>
      <c r="D29" s="64"/>
      <c r="E29" s="64"/>
      <c r="F29" s="64"/>
      <c r="G29" s="64"/>
      <c r="H29" s="64"/>
      <c r="I29" s="96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97" t="s">
        <v>31</v>
      </c>
      <c r="E30" s="30"/>
      <c r="F30" s="30"/>
      <c r="G30" s="30"/>
      <c r="H30" s="30"/>
      <c r="I30" s="90"/>
      <c r="J30" s="69">
        <f>ROUND(J122,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64"/>
      <c r="E31" s="64"/>
      <c r="F31" s="64"/>
      <c r="G31" s="64"/>
      <c r="H31" s="64"/>
      <c r="I31" s="96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>
      <c r="A32" s="30"/>
      <c r="B32" s="31"/>
      <c r="C32" s="30"/>
      <c r="D32" s="30"/>
      <c r="E32" s="30"/>
      <c r="F32" s="34" t="s">
        <v>33</v>
      </c>
      <c r="G32" s="30"/>
      <c r="H32" s="30"/>
      <c r="I32" s="98" t="s">
        <v>32</v>
      </c>
      <c r="J32" s="34" t="s">
        <v>34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customHeight="1">
      <c r="A33" s="30"/>
      <c r="B33" s="31"/>
      <c r="C33" s="30"/>
      <c r="D33" s="99" t="s">
        <v>35</v>
      </c>
      <c r="E33" s="25" t="s">
        <v>36</v>
      </c>
      <c r="F33" s="100">
        <f>ROUND((SUM(BE122:BE171)),  2)</f>
        <v>0</v>
      </c>
      <c r="G33" s="30"/>
      <c r="H33" s="30"/>
      <c r="I33" s="101">
        <v>0.2</v>
      </c>
      <c r="J33" s="100">
        <f>ROUND(((SUM(BE122:BE171))*I33),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25" t="s">
        <v>37</v>
      </c>
      <c r="F34" s="100">
        <f>ROUND((SUM(BF122:BF171)),  2)</f>
        <v>0</v>
      </c>
      <c r="G34" s="30"/>
      <c r="H34" s="30"/>
      <c r="I34" s="101">
        <v>0.2</v>
      </c>
      <c r="J34" s="100">
        <f>ROUND(((SUM(BF122:BF171))*I34),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38</v>
      </c>
      <c r="F35" s="100">
        <f>ROUND((SUM(BG122:BG171)),  2)</f>
        <v>0</v>
      </c>
      <c r="G35" s="30"/>
      <c r="H35" s="30"/>
      <c r="I35" s="101">
        <v>0.2</v>
      </c>
      <c r="J35" s="100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39</v>
      </c>
      <c r="F36" s="100">
        <f>ROUND((SUM(BH122:BH171)),  2)</f>
        <v>0</v>
      </c>
      <c r="G36" s="30"/>
      <c r="H36" s="30"/>
      <c r="I36" s="101">
        <v>0.2</v>
      </c>
      <c r="J36" s="100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40</v>
      </c>
      <c r="F37" s="100">
        <f>ROUND((SUM(BI122:BI171)),  2)</f>
        <v>0</v>
      </c>
      <c r="G37" s="30"/>
      <c r="H37" s="30"/>
      <c r="I37" s="101">
        <v>0</v>
      </c>
      <c r="J37" s="100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customHeight="1">
      <c r="A38" s="30"/>
      <c r="B38" s="31"/>
      <c r="C38" s="30"/>
      <c r="D38" s="30"/>
      <c r="E38" s="30"/>
      <c r="F38" s="30"/>
      <c r="G38" s="30"/>
      <c r="H38" s="30"/>
      <c r="I38" s="9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2"/>
      <c r="D39" s="103" t="s">
        <v>41</v>
      </c>
      <c r="E39" s="58"/>
      <c r="F39" s="58"/>
      <c r="G39" s="104" t="s">
        <v>42</v>
      </c>
      <c r="H39" s="105" t="s">
        <v>43</v>
      </c>
      <c r="I39" s="106"/>
      <c r="J39" s="107">
        <f>SUM(J30:J37)</f>
        <v>0</v>
      </c>
      <c r="K39" s="108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customHeight="1">
      <c r="A40" s="30"/>
      <c r="B40" s="31"/>
      <c r="C40" s="30"/>
      <c r="D40" s="30"/>
      <c r="E40" s="30"/>
      <c r="F40" s="30"/>
      <c r="G40" s="30"/>
      <c r="H40" s="30"/>
      <c r="I40" s="9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customHeight="1">
      <c r="B41" s="18"/>
      <c r="I41" s="87"/>
      <c r="L41" s="18"/>
    </row>
    <row r="42" spans="1:31" s="1" customFormat="1" ht="14.45" customHeight="1">
      <c r="B42" s="18"/>
      <c r="I42" s="87"/>
      <c r="L42" s="18"/>
    </row>
    <row r="43" spans="1:31" s="1" customFormat="1" ht="14.45" customHeight="1">
      <c r="B43" s="18"/>
      <c r="I43" s="87"/>
      <c r="L43" s="18"/>
    </row>
    <row r="44" spans="1:31" s="1" customFormat="1" ht="14.45" customHeight="1">
      <c r="B44" s="18"/>
      <c r="I44" s="87"/>
      <c r="L44" s="18"/>
    </row>
    <row r="45" spans="1:31" s="1" customFormat="1" ht="14.45" customHeight="1">
      <c r="B45" s="18"/>
      <c r="I45" s="87"/>
      <c r="L45" s="18"/>
    </row>
    <row r="46" spans="1:31" s="1" customFormat="1" ht="14.45" customHeight="1">
      <c r="B46" s="18"/>
      <c r="I46" s="87"/>
      <c r="L46" s="18"/>
    </row>
    <row r="47" spans="1:31" s="1" customFormat="1" ht="14.45" customHeight="1">
      <c r="B47" s="18"/>
      <c r="I47" s="87"/>
      <c r="L47" s="18"/>
    </row>
    <row r="48" spans="1:31" s="1" customFormat="1" ht="14.45" customHeight="1">
      <c r="B48" s="18"/>
      <c r="I48" s="87"/>
      <c r="L48" s="18"/>
    </row>
    <row r="49" spans="1:31" s="1" customFormat="1" ht="14.45" customHeight="1">
      <c r="B49" s="18"/>
      <c r="I49" s="87"/>
      <c r="L49" s="18"/>
    </row>
    <row r="50" spans="1:31" s="2" customFormat="1" ht="14.45" customHeight="1">
      <c r="B50" s="40"/>
      <c r="D50" s="41" t="s">
        <v>44</v>
      </c>
      <c r="E50" s="42"/>
      <c r="F50" s="42"/>
      <c r="G50" s="41" t="s">
        <v>45</v>
      </c>
      <c r="H50" s="42"/>
      <c r="I50" s="109"/>
      <c r="J50" s="42"/>
      <c r="K50" s="42"/>
      <c r="L50" s="40"/>
    </row>
    <row r="51" spans="1:31" ht="11.25">
      <c r="B51" s="18"/>
      <c r="L51" s="18"/>
    </row>
    <row r="52" spans="1:31" ht="11.25">
      <c r="B52" s="18"/>
      <c r="L52" s="18"/>
    </row>
    <row r="53" spans="1:31" ht="11.25">
      <c r="B53" s="18"/>
      <c r="L53" s="18"/>
    </row>
    <row r="54" spans="1:31" ht="11.25">
      <c r="B54" s="18"/>
      <c r="L54" s="18"/>
    </row>
    <row r="55" spans="1:31" ht="11.25">
      <c r="B55" s="18"/>
      <c r="L55" s="18"/>
    </row>
    <row r="56" spans="1:31" ht="11.25">
      <c r="B56" s="18"/>
      <c r="L56" s="18"/>
    </row>
    <row r="57" spans="1:31" ht="11.25">
      <c r="B57" s="18"/>
      <c r="L57" s="18"/>
    </row>
    <row r="58" spans="1:31" ht="11.25">
      <c r="B58" s="18"/>
      <c r="L58" s="18"/>
    </row>
    <row r="59" spans="1:31" ht="11.25">
      <c r="B59" s="18"/>
      <c r="L59" s="18"/>
    </row>
    <row r="60" spans="1:31" ht="11.25">
      <c r="B60" s="18"/>
      <c r="L60" s="18"/>
    </row>
    <row r="61" spans="1:31" s="2" customFormat="1" ht="12.75">
      <c r="A61" s="30"/>
      <c r="B61" s="31"/>
      <c r="C61" s="30"/>
      <c r="D61" s="43" t="s">
        <v>46</v>
      </c>
      <c r="E61" s="33"/>
      <c r="F61" s="110" t="s">
        <v>47</v>
      </c>
      <c r="G61" s="43" t="s">
        <v>46</v>
      </c>
      <c r="H61" s="33"/>
      <c r="I61" s="111"/>
      <c r="J61" s="112" t="s">
        <v>47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>
      <c r="B62" s="18"/>
      <c r="L62" s="18"/>
    </row>
    <row r="63" spans="1:31" ht="11.25">
      <c r="B63" s="18"/>
      <c r="L63" s="18"/>
    </row>
    <row r="64" spans="1:31" ht="11.25">
      <c r="B64" s="18"/>
      <c r="L64" s="18"/>
    </row>
    <row r="65" spans="1:31" s="2" customFormat="1" ht="12.75">
      <c r="A65" s="30"/>
      <c r="B65" s="31"/>
      <c r="C65" s="30"/>
      <c r="D65" s="41" t="s">
        <v>48</v>
      </c>
      <c r="E65" s="44"/>
      <c r="F65" s="44"/>
      <c r="G65" s="41" t="s">
        <v>49</v>
      </c>
      <c r="H65" s="44"/>
      <c r="I65" s="113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>
      <c r="B66" s="18"/>
      <c r="L66" s="18"/>
    </row>
    <row r="67" spans="1:31" ht="11.25">
      <c r="B67" s="18"/>
      <c r="L67" s="18"/>
    </row>
    <row r="68" spans="1:31" ht="11.25">
      <c r="B68" s="18"/>
      <c r="L68" s="18"/>
    </row>
    <row r="69" spans="1:31" ht="11.25">
      <c r="B69" s="18"/>
      <c r="L69" s="18"/>
    </row>
    <row r="70" spans="1:31" ht="11.25">
      <c r="B70" s="18"/>
      <c r="L70" s="18"/>
    </row>
    <row r="71" spans="1:31" ht="11.25">
      <c r="B71" s="18"/>
      <c r="L71" s="18"/>
    </row>
    <row r="72" spans="1:31" ht="11.25">
      <c r="B72" s="18"/>
      <c r="L72" s="18"/>
    </row>
    <row r="73" spans="1:31" ht="11.25">
      <c r="B73" s="18"/>
      <c r="L73" s="18"/>
    </row>
    <row r="74" spans="1:31" ht="11.25">
      <c r="B74" s="18"/>
      <c r="L74" s="18"/>
    </row>
    <row r="75" spans="1:31" ht="11.25">
      <c r="B75" s="18"/>
      <c r="L75" s="18"/>
    </row>
    <row r="76" spans="1:31" s="2" customFormat="1" ht="12.75">
      <c r="A76" s="30"/>
      <c r="B76" s="31"/>
      <c r="C76" s="30"/>
      <c r="D76" s="43" t="s">
        <v>46</v>
      </c>
      <c r="E76" s="33"/>
      <c r="F76" s="110" t="s">
        <v>47</v>
      </c>
      <c r="G76" s="43" t="s">
        <v>46</v>
      </c>
      <c r="H76" s="33"/>
      <c r="I76" s="111"/>
      <c r="J76" s="112" t="s">
        <v>47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45"/>
      <c r="C77" s="46"/>
      <c r="D77" s="46"/>
      <c r="E77" s="46"/>
      <c r="F77" s="46"/>
      <c r="G77" s="46"/>
      <c r="H77" s="46"/>
      <c r="I77" s="114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47"/>
      <c r="C81" s="48"/>
      <c r="D81" s="48"/>
      <c r="E81" s="48"/>
      <c r="F81" s="48"/>
      <c r="G81" s="48"/>
      <c r="H81" s="48"/>
      <c r="I81" s="115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19" t="s">
        <v>85</v>
      </c>
      <c r="D82" s="30"/>
      <c r="E82" s="30"/>
      <c r="F82" s="30"/>
      <c r="G82" s="30"/>
      <c r="H82" s="30"/>
      <c r="I82" s="9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9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5" t="s">
        <v>15</v>
      </c>
      <c r="D84" s="30"/>
      <c r="E84" s="30"/>
      <c r="F84" s="30"/>
      <c r="G84" s="30"/>
      <c r="H84" s="30"/>
      <c r="I84" s="9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5.5" customHeight="1">
      <c r="A85" s="30"/>
      <c r="B85" s="31"/>
      <c r="C85" s="30"/>
      <c r="D85" s="30"/>
      <c r="E85" s="234" t="str">
        <f>E7</f>
        <v>Rozšírenie stokovej siete v obci Č. Kláštor lokalita Kvašné lúky a rybníky - 2.etapa</v>
      </c>
      <c r="F85" s="235"/>
      <c r="G85" s="235"/>
      <c r="H85" s="235"/>
      <c r="I85" s="9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5" t="s">
        <v>82</v>
      </c>
      <c r="D86" s="30"/>
      <c r="E86" s="30"/>
      <c r="F86" s="30"/>
      <c r="G86" s="30"/>
      <c r="H86" s="30"/>
      <c r="I86" s="9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210" t="str">
        <f>E9</f>
        <v>SO 01 - KANALIZÁCIA</v>
      </c>
      <c r="F87" s="236"/>
      <c r="G87" s="236"/>
      <c r="H87" s="236"/>
      <c r="I87" s="9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9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5" t="s">
        <v>19</v>
      </c>
      <c r="D89" s="30"/>
      <c r="E89" s="30"/>
      <c r="F89" s="23" t="str">
        <f>F12</f>
        <v xml:space="preserve"> </v>
      </c>
      <c r="G89" s="30"/>
      <c r="H89" s="30"/>
      <c r="I89" s="91" t="s">
        <v>21</v>
      </c>
      <c r="J89" s="53" t="str">
        <f>IF(J12="","",J12)</f>
        <v xml:space="preserve"> 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>
      <c r="A90" s="30"/>
      <c r="B90" s="31"/>
      <c r="C90" s="30"/>
      <c r="D90" s="30"/>
      <c r="E90" s="30"/>
      <c r="F90" s="30"/>
      <c r="G90" s="30"/>
      <c r="H90" s="30"/>
      <c r="I90" s="9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customHeight="1">
      <c r="A91" s="30"/>
      <c r="B91" s="31"/>
      <c r="C91" s="25" t="s">
        <v>22</v>
      </c>
      <c r="D91" s="30"/>
      <c r="E91" s="30"/>
      <c r="F91" s="23" t="str">
        <f>E15</f>
        <v xml:space="preserve"> </v>
      </c>
      <c r="G91" s="30"/>
      <c r="H91" s="30"/>
      <c r="I91" s="91" t="s">
        <v>27</v>
      </c>
      <c r="J91" s="28" t="str">
        <f>E21</f>
        <v>Ing. Nemec Peter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>
      <c r="A92" s="30"/>
      <c r="B92" s="31"/>
      <c r="C92" s="25" t="s">
        <v>25</v>
      </c>
      <c r="D92" s="30"/>
      <c r="E92" s="30"/>
      <c r="F92" s="23" t="str">
        <f>IF(E18="","",E18)</f>
        <v>Vyplň údaj</v>
      </c>
      <c r="G92" s="30"/>
      <c r="H92" s="30"/>
      <c r="I92" s="91" t="s">
        <v>29</v>
      </c>
      <c r="J92" s="28" t="str">
        <f>E24</f>
        <v xml:space="preserve"> 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9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16" t="s">
        <v>86</v>
      </c>
      <c r="D94" s="102"/>
      <c r="E94" s="102"/>
      <c r="F94" s="102"/>
      <c r="G94" s="102"/>
      <c r="H94" s="102"/>
      <c r="I94" s="117"/>
      <c r="J94" s="118" t="s">
        <v>87</v>
      </c>
      <c r="K94" s="102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9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>
      <c r="A96" s="30"/>
      <c r="B96" s="31"/>
      <c r="C96" s="119" t="s">
        <v>88</v>
      </c>
      <c r="D96" s="30"/>
      <c r="E96" s="30"/>
      <c r="F96" s="30"/>
      <c r="G96" s="30"/>
      <c r="H96" s="30"/>
      <c r="I96" s="90"/>
      <c r="J96" s="69">
        <f>J122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89</v>
      </c>
    </row>
    <row r="97" spans="1:31" s="9" customFormat="1" ht="24.95" customHeight="1">
      <c r="B97" s="120"/>
      <c r="D97" s="121" t="s">
        <v>90</v>
      </c>
      <c r="E97" s="122"/>
      <c r="F97" s="122"/>
      <c r="G97" s="122"/>
      <c r="H97" s="122"/>
      <c r="I97" s="123"/>
      <c r="J97" s="124">
        <f>J123</f>
        <v>0</v>
      </c>
      <c r="L97" s="120"/>
    </row>
    <row r="98" spans="1:31" s="10" customFormat="1" ht="19.899999999999999" customHeight="1">
      <c r="B98" s="125"/>
      <c r="D98" s="126" t="s">
        <v>91</v>
      </c>
      <c r="E98" s="127"/>
      <c r="F98" s="127"/>
      <c r="G98" s="127"/>
      <c r="H98" s="127"/>
      <c r="I98" s="128"/>
      <c r="J98" s="129">
        <f>J124</f>
        <v>0</v>
      </c>
      <c r="L98" s="125"/>
    </row>
    <row r="99" spans="1:31" s="10" customFormat="1" ht="19.899999999999999" customHeight="1">
      <c r="B99" s="125"/>
      <c r="D99" s="126" t="s">
        <v>92</v>
      </c>
      <c r="E99" s="127"/>
      <c r="F99" s="127"/>
      <c r="G99" s="127"/>
      <c r="H99" s="127"/>
      <c r="I99" s="128"/>
      <c r="J99" s="129">
        <f>J144</f>
        <v>0</v>
      </c>
      <c r="L99" s="125"/>
    </row>
    <row r="100" spans="1:31" s="10" customFormat="1" ht="19.899999999999999" customHeight="1">
      <c r="B100" s="125"/>
      <c r="D100" s="126" t="s">
        <v>93</v>
      </c>
      <c r="E100" s="127"/>
      <c r="F100" s="127"/>
      <c r="G100" s="127"/>
      <c r="H100" s="127"/>
      <c r="I100" s="128"/>
      <c r="J100" s="129">
        <f>J146</f>
        <v>0</v>
      </c>
      <c r="L100" s="125"/>
    </row>
    <row r="101" spans="1:31" s="10" customFormat="1" ht="19.899999999999999" customHeight="1">
      <c r="B101" s="125"/>
      <c r="D101" s="126" t="s">
        <v>94</v>
      </c>
      <c r="E101" s="127"/>
      <c r="F101" s="127"/>
      <c r="G101" s="127"/>
      <c r="H101" s="127"/>
      <c r="I101" s="128"/>
      <c r="J101" s="129">
        <f>J148</f>
        <v>0</v>
      </c>
      <c r="L101" s="125"/>
    </row>
    <row r="102" spans="1:31" s="10" customFormat="1" ht="19.899999999999999" customHeight="1">
      <c r="B102" s="125"/>
      <c r="D102" s="126" t="s">
        <v>95</v>
      </c>
      <c r="E102" s="127"/>
      <c r="F102" s="127"/>
      <c r="G102" s="127"/>
      <c r="H102" s="127"/>
      <c r="I102" s="128"/>
      <c r="J102" s="129">
        <f>J170</f>
        <v>0</v>
      </c>
      <c r="L102" s="125"/>
    </row>
    <row r="103" spans="1:31" s="2" customFormat="1" ht="21.75" customHeight="1">
      <c r="A103" s="30"/>
      <c r="B103" s="31"/>
      <c r="C103" s="30"/>
      <c r="D103" s="30"/>
      <c r="E103" s="30"/>
      <c r="F103" s="30"/>
      <c r="G103" s="30"/>
      <c r="H103" s="30"/>
      <c r="I103" s="90"/>
      <c r="J103" s="30"/>
      <c r="K103" s="30"/>
      <c r="L103" s="4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</row>
    <row r="104" spans="1:31" s="2" customFormat="1" ht="6.95" customHeight="1">
      <c r="A104" s="30"/>
      <c r="B104" s="45"/>
      <c r="C104" s="46"/>
      <c r="D104" s="46"/>
      <c r="E104" s="46"/>
      <c r="F104" s="46"/>
      <c r="G104" s="46"/>
      <c r="H104" s="46"/>
      <c r="I104" s="114"/>
      <c r="J104" s="46"/>
      <c r="K104" s="46"/>
      <c r="L104" s="4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8" spans="1:31" s="2" customFormat="1" ht="6.95" customHeight="1">
      <c r="A108" s="30"/>
      <c r="B108" s="47"/>
      <c r="C108" s="48"/>
      <c r="D108" s="48"/>
      <c r="E108" s="48"/>
      <c r="F108" s="48"/>
      <c r="G108" s="48"/>
      <c r="H108" s="48"/>
      <c r="I108" s="115"/>
      <c r="J108" s="48"/>
      <c r="K108" s="48"/>
      <c r="L108" s="4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24.95" customHeight="1">
      <c r="A109" s="30"/>
      <c r="B109" s="31"/>
      <c r="C109" s="19" t="s">
        <v>96</v>
      </c>
      <c r="D109" s="30"/>
      <c r="E109" s="30"/>
      <c r="F109" s="30"/>
      <c r="G109" s="30"/>
      <c r="H109" s="30"/>
      <c r="I109" s="90"/>
      <c r="J109" s="30"/>
      <c r="K109" s="30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6.95" customHeight="1">
      <c r="A110" s="30"/>
      <c r="B110" s="31"/>
      <c r="C110" s="30"/>
      <c r="D110" s="30"/>
      <c r="E110" s="30"/>
      <c r="F110" s="30"/>
      <c r="G110" s="30"/>
      <c r="H110" s="30"/>
      <c r="I110" s="90"/>
      <c r="J110" s="30"/>
      <c r="K110" s="30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2" customHeight="1">
      <c r="A111" s="30"/>
      <c r="B111" s="31"/>
      <c r="C111" s="25" t="s">
        <v>15</v>
      </c>
      <c r="D111" s="30"/>
      <c r="E111" s="30"/>
      <c r="F111" s="30"/>
      <c r="G111" s="30"/>
      <c r="H111" s="30"/>
      <c r="I111" s="90"/>
      <c r="J111" s="30"/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25.5" customHeight="1">
      <c r="A112" s="30"/>
      <c r="B112" s="31"/>
      <c r="C112" s="30"/>
      <c r="D112" s="30"/>
      <c r="E112" s="234" t="str">
        <f>E7</f>
        <v>Rozšírenie stokovej siete v obci Č. Kláštor lokalita Kvašné lúky a rybníky - 2.etapa</v>
      </c>
      <c r="F112" s="235"/>
      <c r="G112" s="235"/>
      <c r="H112" s="235"/>
      <c r="I112" s="90"/>
      <c r="J112" s="30"/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12" customHeight="1">
      <c r="A113" s="30"/>
      <c r="B113" s="31"/>
      <c r="C113" s="25" t="s">
        <v>82</v>
      </c>
      <c r="D113" s="30"/>
      <c r="E113" s="30"/>
      <c r="F113" s="30"/>
      <c r="G113" s="30"/>
      <c r="H113" s="30"/>
      <c r="I113" s="9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6.5" customHeight="1">
      <c r="A114" s="30"/>
      <c r="B114" s="31"/>
      <c r="C114" s="30"/>
      <c r="D114" s="30"/>
      <c r="E114" s="210" t="str">
        <f>E9</f>
        <v>SO 01 - KANALIZÁCIA</v>
      </c>
      <c r="F114" s="236"/>
      <c r="G114" s="236"/>
      <c r="H114" s="236"/>
      <c r="I114" s="90"/>
      <c r="J114" s="30"/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6.95" customHeight="1">
      <c r="A115" s="30"/>
      <c r="B115" s="31"/>
      <c r="C115" s="30"/>
      <c r="D115" s="30"/>
      <c r="E115" s="30"/>
      <c r="F115" s="30"/>
      <c r="G115" s="30"/>
      <c r="H115" s="30"/>
      <c r="I115" s="9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2" customHeight="1">
      <c r="A116" s="30"/>
      <c r="B116" s="31"/>
      <c r="C116" s="25" t="s">
        <v>19</v>
      </c>
      <c r="D116" s="30"/>
      <c r="E116" s="30"/>
      <c r="F116" s="23" t="str">
        <f>F12</f>
        <v xml:space="preserve"> </v>
      </c>
      <c r="G116" s="30"/>
      <c r="H116" s="30"/>
      <c r="I116" s="91" t="s">
        <v>21</v>
      </c>
      <c r="J116" s="53" t="str">
        <f>IF(J12="","",J12)</f>
        <v xml:space="preserve"> </v>
      </c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6.95" customHeight="1">
      <c r="A117" s="30"/>
      <c r="B117" s="31"/>
      <c r="C117" s="30"/>
      <c r="D117" s="30"/>
      <c r="E117" s="30"/>
      <c r="F117" s="30"/>
      <c r="G117" s="30"/>
      <c r="H117" s="30"/>
      <c r="I117" s="9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5.2" customHeight="1">
      <c r="A118" s="30"/>
      <c r="B118" s="31"/>
      <c r="C118" s="25" t="s">
        <v>22</v>
      </c>
      <c r="D118" s="30"/>
      <c r="E118" s="30"/>
      <c r="F118" s="23" t="str">
        <f>E15</f>
        <v xml:space="preserve"> </v>
      </c>
      <c r="G118" s="30"/>
      <c r="H118" s="30"/>
      <c r="I118" s="91" t="s">
        <v>27</v>
      </c>
      <c r="J118" s="28" t="str">
        <f>E21</f>
        <v>Ing. Nemec Peter</v>
      </c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5.2" customHeight="1">
      <c r="A119" s="30"/>
      <c r="B119" s="31"/>
      <c r="C119" s="25" t="s">
        <v>25</v>
      </c>
      <c r="D119" s="30"/>
      <c r="E119" s="30"/>
      <c r="F119" s="23" t="str">
        <f>IF(E18="","",E18)</f>
        <v>Vyplň údaj</v>
      </c>
      <c r="G119" s="30"/>
      <c r="H119" s="30"/>
      <c r="I119" s="91" t="s">
        <v>29</v>
      </c>
      <c r="J119" s="28" t="str">
        <f>E24</f>
        <v xml:space="preserve"> </v>
      </c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0.35" customHeight="1">
      <c r="A120" s="30"/>
      <c r="B120" s="31"/>
      <c r="C120" s="30"/>
      <c r="D120" s="30"/>
      <c r="E120" s="30"/>
      <c r="F120" s="30"/>
      <c r="G120" s="30"/>
      <c r="H120" s="30"/>
      <c r="I120" s="90"/>
      <c r="J120" s="30"/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11" customFormat="1" ht="29.25" customHeight="1">
      <c r="A121" s="130"/>
      <c r="B121" s="131"/>
      <c r="C121" s="132" t="s">
        <v>97</v>
      </c>
      <c r="D121" s="133" t="s">
        <v>56</v>
      </c>
      <c r="E121" s="133" t="s">
        <v>52</v>
      </c>
      <c r="F121" s="133" t="s">
        <v>53</v>
      </c>
      <c r="G121" s="133" t="s">
        <v>98</v>
      </c>
      <c r="H121" s="133" t="s">
        <v>99</v>
      </c>
      <c r="I121" s="134" t="s">
        <v>100</v>
      </c>
      <c r="J121" s="135" t="s">
        <v>87</v>
      </c>
      <c r="K121" s="136" t="s">
        <v>101</v>
      </c>
      <c r="L121" s="137"/>
      <c r="M121" s="60" t="s">
        <v>1</v>
      </c>
      <c r="N121" s="61" t="s">
        <v>35</v>
      </c>
      <c r="O121" s="61" t="s">
        <v>102</v>
      </c>
      <c r="P121" s="61" t="s">
        <v>103</v>
      </c>
      <c r="Q121" s="61" t="s">
        <v>104</v>
      </c>
      <c r="R121" s="61" t="s">
        <v>105</v>
      </c>
      <c r="S121" s="61" t="s">
        <v>106</v>
      </c>
      <c r="T121" s="62" t="s">
        <v>107</v>
      </c>
      <c r="U121" s="130"/>
      <c r="V121" s="130"/>
      <c r="W121" s="130"/>
      <c r="X121" s="130"/>
      <c r="Y121" s="130"/>
      <c r="Z121" s="130"/>
      <c r="AA121" s="130"/>
      <c r="AB121" s="130"/>
      <c r="AC121" s="130"/>
      <c r="AD121" s="130"/>
      <c r="AE121" s="130"/>
    </row>
    <row r="122" spans="1:65" s="2" customFormat="1" ht="22.9" customHeight="1">
      <c r="A122" s="30"/>
      <c r="B122" s="31"/>
      <c r="C122" s="67" t="s">
        <v>88</v>
      </c>
      <c r="D122" s="30"/>
      <c r="E122" s="30"/>
      <c r="F122" s="30"/>
      <c r="G122" s="30"/>
      <c r="H122" s="30"/>
      <c r="I122" s="90"/>
      <c r="J122" s="138">
        <f>BK122</f>
        <v>0</v>
      </c>
      <c r="K122" s="30"/>
      <c r="L122" s="31"/>
      <c r="M122" s="63"/>
      <c r="N122" s="54"/>
      <c r="O122" s="64"/>
      <c r="P122" s="139">
        <f>P123</f>
        <v>0</v>
      </c>
      <c r="Q122" s="64"/>
      <c r="R122" s="139">
        <f>R123</f>
        <v>105.91613574599999</v>
      </c>
      <c r="S122" s="64"/>
      <c r="T122" s="140">
        <f>T123</f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T122" s="15" t="s">
        <v>70</v>
      </c>
      <c r="AU122" s="15" t="s">
        <v>89</v>
      </c>
      <c r="BK122" s="141">
        <f>BK123</f>
        <v>0</v>
      </c>
    </row>
    <row r="123" spans="1:65" s="12" customFormat="1" ht="25.9" customHeight="1">
      <c r="B123" s="142"/>
      <c r="D123" s="143" t="s">
        <v>70</v>
      </c>
      <c r="E123" s="144" t="s">
        <v>108</v>
      </c>
      <c r="F123" s="144" t="s">
        <v>109</v>
      </c>
      <c r="I123" s="145"/>
      <c r="J123" s="146">
        <f>BK123</f>
        <v>0</v>
      </c>
      <c r="L123" s="142"/>
      <c r="M123" s="147"/>
      <c r="N123" s="148"/>
      <c r="O123" s="148"/>
      <c r="P123" s="149">
        <f>P124+P144+P146+P148+P170</f>
        <v>0</v>
      </c>
      <c r="Q123" s="148"/>
      <c r="R123" s="149">
        <f>R124+R144+R146+R148+R170</f>
        <v>105.91613574599999</v>
      </c>
      <c r="S123" s="148"/>
      <c r="T123" s="150">
        <f>T124+T144+T146+T148+T170</f>
        <v>0</v>
      </c>
      <c r="AR123" s="143" t="s">
        <v>79</v>
      </c>
      <c r="AT123" s="151" t="s">
        <v>70</v>
      </c>
      <c r="AU123" s="151" t="s">
        <v>71</v>
      </c>
      <c r="AY123" s="143" t="s">
        <v>110</v>
      </c>
      <c r="BK123" s="152">
        <f>BK124+BK144+BK146+BK148+BK170</f>
        <v>0</v>
      </c>
    </row>
    <row r="124" spans="1:65" s="12" customFormat="1" ht="22.9" customHeight="1">
      <c r="B124" s="142"/>
      <c r="D124" s="143" t="s">
        <v>70</v>
      </c>
      <c r="E124" s="153" t="s">
        <v>79</v>
      </c>
      <c r="F124" s="153" t="s">
        <v>111</v>
      </c>
      <c r="I124" s="145"/>
      <c r="J124" s="154">
        <f>BK124</f>
        <v>0</v>
      </c>
      <c r="L124" s="142"/>
      <c r="M124" s="147"/>
      <c r="N124" s="148"/>
      <c r="O124" s="148"/>
      <c r="P124" s="149">
        <f>SUM(P125:P143)</f>
        <v>0</v>
      </c>
      <c r="Q124" s="148"/>
      <c r="R124" s="149">
        <f>SUM(R125:R143)</f>
        <v>8.6082392500000005</v>
      </c>
      <c r="S124" s="148"/>
      <c r="T124" s="150">
        <f>SUM(T125:T143)</f>
        <v>0</v>
      </c>
      <c r="AR124" s="143" t="s">
        <v>79</v>
      </c>
      <c r="AT124" s="151" t="s">
        <v>70</v>
      </c>
      <c r="AU124" s="151" t="s">
        <v>79</v>
      </c>
      <c r="AY124" s="143" t="s">
        <v>110</v>
      </c>
      <c r="BK124" s="152">
        <f>SUM(BK125:BK143)</f>
        <v>0</v>
      </c>
    </row>
    <row r="125" spans="1:65" s="2" customFormat="1" ht="16.5" customHeight="1">
      <c r="A125" s="30"/>
      <c r="B125" s="155"/>
      <c r="C125" s="156" t="s">
        <v>79</v>
      </c>
      <c r="D125" s="156" t="s">
        <v>112</v>
      </c>
      <c r="E125" s="157" t="s">
        <v>113</v>
      </c>
      <c r="F125" s="158" t="s">
        <v>114</v>
      </c>
      <c r="G125" s="159" t="s">
        <v>115</v>
      </c>
      <c r="H125" s="160">
        <v>120</v>
      </c>
      <c r="I125" s="161"/>
      <c r="J125" s="162">
        <f t="shared" ref="J125:J137" si="0">ROUND(I125*H125,2)</f>
        <v>0</v>
      </c>
      <c r="K125" s="163"/>
      <c r="L125" s="31"/>
      <c r="M125" s="164" t="s">
        <v>1</v>
      </c>
      <c r="N125" s="165" t="s">
        <v>37</v>
      </c>
      <c r="O125" s="56"/>
      <c r="P125" s="166">
        <f t="shared" ref="P125:P137" si="1">O125*H125</f>
        <v>0</v>
      </c>
      <c r="Q125" s="166">
        <v>0</v>
      </c>
      <c r="R125" s="166">
        <f t="shared" ref="R125:R137" si="2">Q125*H125</f>
        <v>0</v>
      </c>
      <c r="S125" s="166">
        <v>0</v>
      </c>
      <c r="T125" s="167">
        <f t="shared" ref="T125:T137" si="3">S125*H125</f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68" t="s">
        <v>116</v>
      </c>
      <c r="AT125" s="168" t="s">
        <v>112</v>
      </c>
      <c r="AU125" s="168" t="s">
        <v>117</v>
      </c>
      <c r="AY125" s="15" t="s">
        <v>110</v>
      </c>
      <c r="BE125" s="169">
        <f t="shared" ref="BE125:BE137" si="4">IF(N125="základná",J125,0)</f>
        <v>0</v>
      </c>
      <c r="BF125" s="169">
        <f t="shared" ref="BF125:BF137" si="5">IF(N125="znížená",J125,0)</f>
        <v>0</v>
      </c>
      <c r="BG125" s="169">
        <f t="shared" ref="BG125:BG137" si="6">IF(N125="zákl. prenesená",J125,0)</f>
        <v>0</v>
      </c>
      <c r="BH125" s="169">
        <f t="shared" ref="BH125:BH137" si="7">IF(N125="zníž. prenesená",J125,0)</f>
        <v>0</v>
      </c>
      <c r="BI125" s="169">
        <f t="shared" ref="BI125:BI137" si="8">IF(N125="nulová",J125,0)</f>
        <v>0</v>
      </c>
      <c r="BJ125" s="15" t="s">
        <v>117</v>
      </c>
      <c r="BK125" s="169">
        <f t="shared" ref="BK125:BK137" si="9">ROUND(I125*H125,2)</f>
        <v>0</v>
      </c>
      <c r="BL125" s="15" t="s">
        <v>116</v>
      </c>
      <c r="BM125" s="168" t="s">
        <v>117</v>
      </c>
    </row>
    <row r="126" spans="1:65" s="2" customFormat="1" ht="16.5" customHeight="1">
      <c r="A126" s="30"/>
      <c r="B126" s="155"/>
      <c r="C126" s="156" t="s">
        <v>117</v>
      </c>
      <c r="D126" s="156" t="s">
        <v>112</v>
      </c>
      <c r="E126" s="157" t="s">
        <v>118</v>
      </c>
      <c r="F126" s="158" t="s">
        <v>119</v>
      </c>
      <c r="G126" s="159" t="s">
        <v>120</v>
      </c>
      <c r="H126" s="160">
        <v>15</v>
      </c>
      <c r="I126" s="161"/>
      <c r="J126" s="162">
        <f t="shared" si="0"/>
        <v>0</v>
      </c>
      <c r="K126" s="163"/>
      <c r="L126" s="31"/>
      <c r="M126" s="164" t="s">
        <v>1</v>
      </c>
      <c r="N126" s="165" t="s">
        <v>37</v>
      </c>
      <c r="O126" s="56"/>
      <c r="P126" s="166">
        <f t="shared" si="1"/>
        <v>0</v>
      </c>
      <c r="Q126" s="166">
        <v>0</v>
      </c>
      <c r="R126" s="166">
        <f t="shared" si="2"/>
        <v>0</v>
      </c>
      <c r="S126" s="166">
        <v>0</v>
      </c>
      <c r="T126" s="167">
        <f t="shared" si="3"/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68" t="s">
        <v>116</v>
      </c>
      <c r="AT126" s="168" t="s">
        <v>112</v>
      </c>
      <c r="AU126" s="168" t="s">
        <v>117</v>
      </c>
      <c r="AY126" s="15" t="s">
        <v>110</v>
      </c>
      <c r="BE126" s="169">
        <f t="shared" si="4"/>
        <v>0</v>
      </c>
      <c r="BF126" s="169">
        <f t="shared" si="5"/>
        <v>0</v>
      </c>
      <c r="BG126" s="169">
        <f t="shared" si="6"/>
        <v>0</v>
      </c>
      <c r="BH126" s="169">
        <f t="shared" si="7"/>
        <v>0</v>
      </c>
      <c r="BI126" s="169">
        <f t="shared" si="8"/>
        <v>0</v>
      </c>
      <c r="BJ126" s="15" t="s">
        <v>117</v>
      </c>
      <c r="BK126" s="169">
        <f t="shared" si="9"/>
        <v>0</v>
      </c>
      <c r="BL126" s="15" t="s">
        <v>116</v>
      </c>
      <c r="BM126" s="168" t="s">
        <v>116</v>
      </c>
    </row>
    <row r="127" spans="1:65" s="2" customFormat="1" ht="24" customHeight="1">
      <c r="A127" s="30"/>
      <c r="B127" s="155"/>
      <c r="C127" s="156" t="s">
        <v>121</v>
      </c>
      <c r="D127" s="156" t="s">
        <v>112</v>
      </c>
      <c r="E127" s="157" t="s">
        <v>122</v>
      </c>
      <c r="F127" s="158" t="s">
        <v>123</v>
      </c>
      <c r="G127" s="159" t="s">
        <v>124</v>
      </c>
      <c r="H127" s="160">
        <v>8.2050000000000001</v>
      </c>
      <c r="I127" s="161"/>
      <c r="J127" s="162">
        <f t="shared" si="0"/>
        <v>0</v>
      </c>
      <c r="K127" s="163"/>
      <c r="L127" s="31"/>
      <c r="M127" s="164" t="s">
        <v>1</v>
      </c>
      <c r="N127" s="165" t="s">
        <v>37</v>
      </c>
      <c r="O127" s="56"/>
      <c r="P127" s="166">
        <f t="shared" si="1"/>
        <v>0</v>
      </c>
      <c r="Q127" s="166">
        <v>0</v>
      </c>
      <c r="R127" s="166">
        <f t="shared" si="2"/>
        <v>0</v>
      </c>
      <c r="S127" s="166">
        <v>0</v>
      </c>
      <c r="T127" s="167">
        <f t="shared" si="3"/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68" t="s">
        <v>116</v>
      </c>
      <c r="AT127" s="168" t="s">
        <v>112</v>
      </c>
      <c r="AU127" s="168" t="s">
        <v>117</v>
      </c>
      <c r="AY127" s="15" t="s">
        <v>110</v>
      </c>
      <c r="BE127" s="169">
        <f t="shared" si="4"/>
        <v>0</v>
      </c>
      <c r="BF127" s="169">
        <f t="shared" si="5"/>
        <v>0</v>
      </c>
      <c r="BG127" s="169">
        <f t="shared" si="6"/>
        <v>0</v>
      </c>
      <c r="BH127" s="169">
        <f t="shared" si="7"/>
        <v>0</v>
      </c>
      <c r="BI127" s="169">
        <f t="shared" si="8"/>
        <v>0</v>
      </c>
      <c r="BJ127" s="15" t="s">
        <v>117</v>
      </c>
      <c r="BK127" s="169">
        <f t="shared" si="9"/>
        <v>0</v>
      </c>
      <c r="BL127" s="15" t="s">
        <v>116</v>
      </c>
      <c r="BM127" s="168" t="s">
        <v>125</v>
      </c>
    </row>
    <row r="128" spans="1:65" s="2" customFormat="1" ht="24" customHeight="1">
      <c r="A128" s="30"/>
      <c r="B128" s="155"/>
      <c r="C128" s="156" t="s">
        <v>116</v>
      </c>
      <c r="D128" s="156" t="s">
        <v>112</v>
      </c>
      <c r="E128" s="157" t="s">
        <v>126</v>
      </c>
      <c r="F128" s="158" t="s">
        <v>127</v>
      </c>
      <c r="G128" s="159" t="s">
        <v>124</v>
      </c>
      <c r="H128" s="160">
        <v>82.05</v>
      </c>
      <c r="I128" s="161"/>
      <c r="J128" s="162">
        <f t="shared" si="0"/>
        <v>0</v>
      </c>
      <c r="K128" s="163"/>
      <c r="L128" s="31"/>
      <c r="M128" s="164" t="s">
        <v>1</v>
      </c>
      <c r="N128" s="165" t="s">
        <v>37</v>
      </c>
      <c r="O128" s="56"/>
      <c r="P128" s="166">
        <f t="shared" si="1"/>
        <v>0</v>
      </c>
      <c r="Q128" s="166">
        <v>0</v>
      </c>
      <c r="R128" s="166">
        <f t="shared" si="2"/>
        <v>0</v>
      </c>
      <c r="S128" s="166">
        <v>0</v>
      </c>
      <c r="T128" s="167">
        <f t="shared" si="3"/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68" t="s">
        <v>116</v>
      </c>
      <c r="AT128" s="168" t="s">
        <v>112</v>
      </c>
      <c r="AU128" s="168" t="s">
        <v>117</v>
      </c>
      <c r="AY128" s="15" t="s">
        <v>110</v>
      </c>
      <c r="BE128" s="169">
        <f t="shared" si="4"/>
        <v>0</v>
      </c>
      <c r="BF128" s="169">
        <f t="shared" si="5"/>
        <v>0</v>
      </c>
      <c r="BG128" s="169">
        <f t="shared" si="6"/>
        <v>0</v>
      </c>
      <c r="BH128" s="169">
        <f t="shared" si="7"/>
        <v>0</v>
      </c>
      <c r="BI128" s="169">
        <f t="shared" si="8"/>
        <v>0</v>
      </c>
      <c r="BJ128" s="15" t="s">
        <v>117</v>
      </c>
      <c r="BK128" s="169">
        <f t="shared" si="9"/>
        <v>0</v>
      </c>
      <c r="BL128" s="15" t="s">
        <v>116</v>
      </c>
      <c r="BM128" s="168" t="s">
        <v>128</v>
      </c>
    </row>
    <row r="129" spans="1:65" s="2" customFormat="1" ht="16.5" customHeight="1">
      <c r="A129" s="30"/>
      <c r="B129" s="155"/>
      <c r="C129" s="156" t="s">
        <v>129</v>
      </c>
      <c r="D129" s="156" t="s">
        <v>112</v>
      </c>
      <c r="E129" s="157" t="s">
        <v>130</v>
      </c>
      <c r="F129" s="158" t="s">
        <v>131</v>
      </c>
      <c r="G129" s="159" t="s">
        <v>124</v>
      </c>
      <c r="H129" s="160">
        <v>82.05</v>
      </c>
      <c r="I129" s="161"/>
      <c r="J129" s="162">
        <f t="shared" si="0"/>
        <v>0</v>
      </c>
      <c r="K129" s="163"/>
      <c r="L129" s="31"/>
      <c r="M129" s="164" t="s">
        <v>1</v>
      </c>
      <c r="N129" s="165" t="s">
        <v>37</v>
      </c>
      <c r="O129" s="56"/>
      <c r="P129" s="166">
        <f t="shared" si="1"/>
        <v>0</v>
      </c>
      <c r="Q129" s="166">
        <v>0</v>
      </c>
      <c r="R129" s="166">
        <f t="shared" si="2"/>
        <v>0</v>
      </c>
      <c r="S129" s="166">
        <v>0</v>
      </c>
      <c r="T129" s="167">
        <f t="shared" si="3"/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68" t="s">
        <v>116</v>
      </c>
      <c r="AT129" s="168" t="s">
        <v>112</v>
      </c>
      <c r="AU129" s="168" t="s">
        <v>117</v>
      </c>
      <c r="AY129" s="15" t="s">
        <v>110</v>
      </c>
      <c r="BE129" s="169">
        <f t="shared" si="4"/>
        <v>0</v>
      </c>
      <c r="BF129" s="169">
        <f t="shared" si="5"/>
        <v>0</v>
      </c>
      <c r="BG129" s="169">
        <f t="shared" si="6"/>
        <v>0</v>
      </c>
      <c r="BH129" s="169">
        <f t="shared" si="7"/>
        <v>0</v>
      </c>
      <c r="BI129" s="169">
        <f t="shared" si="8"/>
        <v>0</v>
      </c>
      <c r="BJ129" s="15" t="s">
        <v>117</v>
      </c>
      <c r="BK129" s="169">
        <f t="shared" si="9"/>
        <v>0</v>
      </c>
      <c r="BL129" s="15" t="s">
        <v>116</v>
      </c>
      <c r="BM129" s="168" t="s">
        <v>132</v>
      </c>
    </row>
    <row r="130" spans="1:65" s="2" customFormat="1" ht="24" customHeight="1">
      <c r="A130" s="30"/>
      <c r="B130" s="155"/>
      <c r="C130" s="156" t="s">
        <v>125</v>
      </c>
      <c r="D130" s="156" t="s">
        <v>112</v>
      </c>
      <c r="E130" s="157" t="s">
        <v>133</v>
      </c>
      <c r="F130" s="158" t="s">
        <v>134</v>
      </c>
      <c r="G130" s="159" t="s">
        <v>124</v>
      </c>
      <c r="H130" s="160">
        <v>82.05</v>
      </c>
      <c r="I130" s="161"/>
      <c r="J130" s="162">
        <f t="shared" si="0"/>
        <v>0</v>
      </c>
      <c r="K130" s="163"/>
      <c r="L130" s="31"/>
      <c r="M130" s="164" t="s">
        <v>1</v>
      </c>
      <c r="N130" s="165" t="s">
        <v>37</v>
      </c>
      <c r="O130" s="56"/>
      <c r="P130" s="166">
        <f t="shared" si="1"/>
        <v>0</v>
      </c>
      <c r="Q130" s="166">
        <v>0</v>
      </c>
      <c r="R130" s="166">
        <f t="shared" si="2"/>
        <v>0</v>
      </c>
      <c r="S130" s="166">
        <v>0</v>
      </c>
      <c r="T130" s="167">
        <f t="shared" si="3"/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68" t="s">
        <v>116</v>
      </c>
      <c r="AT130" s="168" t="s">
        <v>112</v>
      </c>
      <c r="AU130" s="168" t="s">
        <v>117</v>
      </c>
      <c r="AY130" s="15" t="s">
        <v>110</v>
      </c>
      <c r="BE130" s="169">
        <f t="shared" si="4"/>
        <v>0</v>
      </c>
      <c r="BF130" s="169">
        <f t="shared" si="5"/>
        <v>0</v>
      </c>
      <c r="BG130" s="169">
        <f t="shared" si="6"/>
        <v>0</v>
      </c>
      <c r="BH130" s="169">
        <f t="shared" si="7"/>
        <v>0</v>
      </c>
      <c r="BI130" s="169">
        <f t="shared" si="8"/>
        <v>0</v>
      </c>
      <c r="BJ130" s="15" t="s">
        <v>117</v>
      </c>
      <c r="BK130" s="169">
        <f t="shared" si="9"/>
        <v>0</v>
      </c>
      <c r="BL130" s="15" t="s">
        <v>116</v>
      </c>
      <c r="BM130" s="168" t="s">
        <v>135</v>
      </c>
    </row>
    <row r="131" spans="1:65" s="2" customFormat="1" ht="16.5" customHeight="1">
      <c r="A131" s="30"/>
      <c r="B131" s="155"/>
      <c r="C131" s="156" t="s">
        <v>136</v>
      </c>
      <c r="D131" s="156" t="s">
        <v>112</v>
      </c>
      <c r="E131" s="157" t="s">
        <v>137</v>
      </c>
      <c r="F131" s="158" t="s">
        <v>138</v>
      </c>
      <c r="G131" s="159" t="s">
        <v>124</v>
      </c>
      <c r="H131" s="160">
        <v>82.05</v>
      </c>
      <c r="I131" s="161"/>
      <c r="J131" s="162">
        <f t="shared" si="0"/>
        <v>0</v>
      </c>
      <c r="K131" s="163"/>
      <c r="L131" s="31"/>
      <c r="M131" s="164" t="s">
        <v>1</v>
      </c>
      <c r="N131" s="165" t="s">
        <v>37</v>
      </c>
      <c r="O131" s="56"/>
      <c r="P131" s="166">
        <f t="shared" si="1"/>
        <v>0</v>
      </c>
      <c r="Q131" s="166">
        <v>0</v>
      </c>
      <c r="R131" s="166">
        <f t="shared" si="2"/>
        <v>0</v>
      </c>
      <c r="S131" s="166">
        <v>0</v>
      </c>
      <c r="T131" s="167">
        <f t="shared" si="3"/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68" t="s">
        <v>116</v>
      </c>
      <c r="AT131" s="168" t="s">
        <v>112</v>
      </c>
      <c r="AU131" s="168" t="s">
        <v>117</v>
      </c>
      <c r="AY131" s="15" t="s">
        <v>110</v>
      </c>
      <c r="BE131" s="169">
        <f t="shared" si="4"/>
        <v>0</v>
      </c>
      <c r="BF131" s="169">
        <f t="shared" si="5"/>
        <v>0</v>
      </c>
      <c r="BG131" s="169">
        <f t="shared" si="6"/>
        <v>0</v>
      </c>
      <c r="BH131" s="169">
        <f t="shared" si="7"/>
        <v>0</v>
      </c>
      <c r="BI131" s="169">
        <f t="shared" si="8"/>
        <v>0</v>
      </c>
      <c r="BJ131" s="15" t="s">
        <v>117</v>
      </c>
      <c r="BK131" s="169">
        <f t="shared" si="9"/>
        <v>0</v>
      </c>
      <c r="BL131" s="15" t="s">
        <v>116</v>
      </c>
      <c r="BM131" s="168" t="s">
        <v>139</v>
      </c>
    </row>
    <row r="132" spans="1:65" s="2" customFormat="1" ht="24" customHeight="1">
      <c r="A132" s="30"/>
      <c r="B132" s="155"/>
      <c r="C132" s="156" t="s">
        <v>128</v>
      </c>
      <c r="D132" s="156" t="s">
        <v>112</v>
      </c>
      <c r="E132" s="157" t="s">
        <v>140</v>
      </c>
      <c r="F132" s="158" t="s">
        <v>141</v>
      </c>
      <c r="G132" s="159" t="s">
        <v>142</v>
      </c>
      <c r="H132" s="160">
        <v>166.93</v>
      </c>
      <c r="I132" s="161"/>
      <c r="J132" s="162">
        <f t="shared" si="0"/>
        <v>0</v>
      </c>
      <c r="K132" s="163"/>
      <c r="L132" s="31"/>
      <c r="M132" s="164" t="s">
        <v>1</v>
      </c>
      <c r="N132" s="165" t="s">
        <v>37</v>
      </c>
      <c r="O132" s="56"/>
      <c r="P132" s="166">
        <f t="shared" si="1"/>
        <v>0</v>
      </c>
      <c r="Q132" s="166">
        <v>2.8197E-2</v>
      </c>
      <c r="R132" s="166">
        <f t="shared" si="2"/>
        <v>4.7069252100000005</v>
      </c>
      <c r="S132" s="166">
        <v>0</v>
      </c>
      <c r="T132" s="167">
        <f t="shared" si="3"/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68" t="s">
        <v>116</v>
      </c>
      <c r="AT132" s="168" t="s">
        <v>112</v>
      </c>
      <c r="AU132" s="168" t="s">
        <v>117</v>
      </c>
      <c r="AY132" s="15" t="s">
        <v>110</v>
      </c>
      <c r="BE132" s="169">
        <f t="shared" si="4"/>
        <v>0</v>
      </c>
      <c r="BF132" s="169">
        <f t="shared" si="5"/>
        <v>0</v>
      </c>
      <c r="BG132" s="169">
        <f t="shared" si="6"/>
        <v>0</v>
      </c>
      <c r="BH132" s="169">
        <f t="shared" si="7"/>
        <v>0</v>
      </c>
      <c r="BI132" s="169">
        <f t="shared" si="8"/>
        <v>0</v>
      </c>
      <c r="BJ132" s="15" t="s">
        <v>117</v>
      </c>
      <c r="BK132" s="169">
        <f t="shared" si="9"/>
        <v>0</v>
      </c>
      <c r="BL132" s="15" t="s">
        <v>116</v>
      </c>
      <c r="BM132" s="168" t="s">
        <v>143</v>
      </c>
    </row>
    <row r="133" spans="1:65" s="2" customFormat="1" ht="24" customHeight="1">
      <c r="A133" s="30"/>
      <c r="B133" s="155"/>
      <c r="C133" s="156" t="s">
        <v>144</v>
      </c>
      <c r="D133" s="156" t="s">
        <v>112</v>
      </c>
      <c r="E133" s="157" t="s">
        <v>145</v>
      </c>
      <c r="F133" s="158" t="s">
        <v>146</v>
      </c>
      <c r="G133" s="159" t="s">
        <v>142</v>
      </c>
      <c r="H133" s="160">
        <v>149.11000000000001</v>
      </c>
      <c r="I133" s="161"/>
      <c r="J133" s="162">
        <f t="shared" si="0"/>
        <v>0</v>
      </c>
      <c r="K133" s="163"/>
      <c r="L133" s="31"/>
      <c r="M133" s="164" t="s">
        <v>1</v>
      </c>
      <c r="N133" s="165" t="s">
        <v>37</v>
      </c>
      <c r="O133" s="56"/>
      <c r="P133" s="166">
        <f t="shared" si="1"/>
        <v>0</v>
      </c>
      <c r="Q133" s="166">
        <v>2.6164E-2</v>
      </c>
      <c r="R133" s="166">
        <f t="shared" si="2"/>
        <v>3.9013140400000004</v>
      </c>
      <c r="S133" s="166">
        <v>0</v>
      </c>
      <c r="T133" s="167">
        <f t="shared" si="3"/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68" t="s">
        <v>116</v>
      </c>
      <c r="AT133" s="168" t="s">
        <v>112</v>
      </c>
      <c r="AU133" s="168" t="s">
        <v>117</v>
      </c>
      <c r="AY133" s="15" t="s">
        <v>110</v>
      </c>
      <c r="BE133" s="169">
        <f t="shared" si="4"/>
        <v>0</v>
      </c>
      <c r="BF133" s="169">
        <f t="shared" si="5"/>
        <v>0</v>
      </c>
      <c r="BG133" s="169">
        <f t="shared" si="6"/>
        <v>0</v>
      </c>
      <c r="BH133" s="169">
        <f t="shared" si="7"/>
        <v>0</v>
      </c>
      <c r="BI133" s="169">
        <f t="shared" si="8"/>
        <v>0</v>
      </c>
      <c r="BJ133" s="15" t="s">
        <v>117</v>
      </c>
      <c r="BK133" s="169">
        <f t="shared" si="9"/>
        <v>0</v>
      </c>
      <c r="BL133" s="15" t="s">
        <v>116</v>
      </c>
      <c r="BM133" s="168" t="s">
        <v>147</v>
      </c>
    </row>
    <row r="134" spans="1:65" s="2" customFormat="1" ht="24" customHeight="1">
      <c r="A134" s="30"/>
      <c r="B134" s="155"/>
      <c r="C134" s="156" t="s">
        <v>132</v>
      </c>
      <c r="D134" s="156" t="s">
        <v>112</v>
      </c>
      <c r="E134" s="157" t="s">
        <v>148</v>
      </c>
      <c r="F134" s="158" t="s">
        <v>149</v>
      </c>
      <c r="G134" s="159" t="s">
        <v>142</v>
      </c>
      <c r="H134" s="160">
        <v>166.93</v>
      </c>
      <c r="I134" s="161"/>
      <c r="J134" s="162">
        <f t="shared" si="0"/>
        <v>0</v>
      </c>
      <c r="K134" s="163"/>
      <c r="L134" s="31"/>
      <c r="M134" s="164" t="s">
        <v>1</v>
      </c>
      <c r="N134" s="165" t="s">
        <v>37</v>
      </c>
      <c r="O134" s="56"/>
      <c r="P134" s="166">
        <f t="shared" si="1"/>
        <v>0</v>
      </c>
      <c r="Q134" s="166">
        <v>0</v>
      </c>
      <c r="R134" s="166">
        <f t="shared" si="2"/>
        <v>0</v>
      </c>
      <c r="S134" s="166">
        <v>0</v>
      </c>
      <c r="T134" s="167">
        <f t="shared" si="3"/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68" t="s">
        <v>116</v>
      </c>
      <c r="AT134" s="168" t="s">
        <v>112</v>
      </c>
      <c r="AU134" s="168" t="s">
        <v>117</v>
      </c>
      <c r="AY134" s="15" t="s">
        <v>110</v>
      </c>
      <c r="BE134" s="169">
        <f t="shared" si="4"/>
        <v>0</v>
      </c>
      <c r="BF134" s="169">
        <f t="shared" si="5"/>
        <v>0</v>
      </c>
      <c r="BG134" s="169">
        <f t="shared" si="6"/>
        <v>0</v>
      </c>
      <c r="BH134" s="169">
        <f t="shared" si="7"/>
        <v>0</v>
      </c>
      <c r="BI134" s="169">
        <f t="shared" si="8"/>
        <v>0</v>
      </c>
      <c r="BJ134" s="15" t="s">
        <v>117</v>
      </c>
      <c r="BK134" s="169">
        <f t="shared" si="9"/>
        <v>0</v>
      </c>
      <c r="BL134" s="15" t="s">
        <v>116</v>
      </c>
      <c r="BM134" s="168" t="s">
        <v>7</v>
      </c>
    </row>
    <row r="135" spans="1:65" s="2" customFormat="1" ht="24" customHeight="1">
      <c r="A135" s="30"/>
      <c r="B135" s="155"/>
      <c r="C135" s="156" t="s">
        <v>150</v>
      </c>
      <c r="D135" s="156" t="s">
        <v>112</v>
      </c>
      <c r="E135" s="157" t="s">
        <v>151</v>
      </c>
      <c r="F135" s="158" t="s">
        <v>152</v>
      </c>
      <c r="G135" s="159" t="s">
        <v>142</v>
      </c>
      <c r="H135" s="160">
        <v>149.11000000000001</v>
      </c>
      <c r="I135" s="161"/>
      <c r="J135" s="162">
        <f t="shared" si="0"/>
        <v>0</v>
      </c>
      <c r="K135" s="163"/>
      <c r="L135" s="31"/>
      <c r="M135" s="164" t="s">
        <v>1</v>
      </c>
      <c r="N135" s="165" t="s">
        <v>37</v>
      </c>
      <c r="O135" s="56"/>
      <c r="P135" s="166">
        <f t="shared" si="1"/>
        <v>0</v>
      </c>
      <c r="Q135" s="166">
        <v>0</v>
      </c>
      <c r="R135" s="166">
        <f t="shared" si="2"/>
        <v>0</v>
      </c>
      <c r="S135" s="166">
        <v>0</v>
      </c>
      <c r="T135" s="167">
        <f t="shared" si="3"/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68" t="s">
        <v>116</v>
      </c>
      <c r="AT135" s="168" t="s">
        <v>112</v>
      </c>
      <c r="AU135" s="168" t="s">
        <v>117</v>
      </c>
      <c r="AY135" s="15" t="s">
        <v>110</v>
      </c>
      <c r="BE135" s="169">
        <f t="shared" si="4"/>
        <v>0</v>
      </c>
      <c r="BF135" s="169">
        <f t="shared" si="5"/>
        <v>0</v>
      </c>
      <c r="BG135" s="169">
        <f t="shared" si="6"/>
        <v>0</v>
      </c>
      <c r="BH135" s="169">
        <f t="shared" si="7"/>
        <v>0</v>
      </c>
      <c r="BI135" s="169">
        <f t="shared" si="8"/>
        <v>0</v>
      </c>
      <c r="BJ135" s="15" t="s">
        <v>117</v>
      </c>
      <c r="BK135" s="169">
        <f t="shared" si="9"/>
        <v>0</v>
      </c>
      <c r="BL135" s="15" t="s">
        <v>116</v>
      </c>
      <c r="BM135" s="168" t="s">
        <v>153</v>
      </c>
    </row>
    <row r="136" spans="1:65" s="2" customFormat="1" ht="24" customHeight="1">
      <c r="A136" s="30"/>
      <c r="B136" s="155"/>
      <c r="C136" s="156" t="s">
        <v>154</v>
      </c>
      <c r="D136" s="156" t="s">
        <v>112</v>
      </c>
      <c r="E136" s="157" t="s">
        <v>155</v>
      </c>
      <c r="F136" s="158" t="s">
        <v>156</v>
      </c>
      <c r="G136" s="159" t="s">
        <v>124</v>
      </c>
      <c r="H136" s="160">
        <v>47.56</v>
      </c>
      <c r="I136" s="161"/>
      <c r="J136" s="162">
        <f t="shared" si="0"/>
        <v>0</v>
      </c>
      <c r="K136" s="163"/>
      <c r="L136" s="31"/>
      <c r="M136" s="164" t="s">
        <v>1</v>
      </c>
      <c r="N136" s="165" t="s">
        <v>37</v>
      </c>
      <c r="O136" s="56"/>
      <c r="P136" s="166">
        <f t="shared" si="1"/>
        <v>0</v>
      </c>
      <c r="Q136" s="166">
        <v>0</v>
      </c>
      <c r="R136" s="166">
        <f t="shared" si="2"/>
        <v>0</v>
      </c>
      <c r="S136" s="166">
        <v>0</v>
      </c>
      <c r="T136" s="167">
        <f t="shared" si="3"/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68" t="s">
        <v>116</v>
      </c>
      <c r="AT136" s="168" t="s">
        <v>112</v>
      </c>
      <c r="AU136" s="168" t="s">
        <v>117</v>
      </c>
      <c r="AY136" s="15" t="s">
        <v>110</v>
      </c>
      <c r="BE136" s="169">
        <f t="shared" si="4"/>
        <v>0</v>
      </c>
      <c r="BF136" s="169">
        <f t="shared" si="5"/>
        <v>0</v>
      </c>
      <c r="BG136" s="169">
        <f t="shared" si="6"/>
        <v>0</v>
      </c>
      <c r="BH136" s="169">
        <f t="shared" si="7"/>
        <v>0</v>
      </c>
      <c r="BI136" s="169">
        <f t="shared" si="8"/>
        <v>0</v>
      </c>
      <c r="BJ136" s="15" t="s">
        <v>117</v>
      </c>
      <c r="BK136" s="169">
        <f t="shared" si="9"/>
        <v>0</v>
      </c>
      <c r="BL136" s="15" t="s">
        <v>116</v>
      </c>
      <c r="BM136" s="168" t="s">
        <v>157</v>
      </c>
    </row>
    <row r="137" spans="1:65" s="2" customFormat="1" ht="36" customHeight="1">
      <c r="A137" s="30"/>
      <c r="B137" s="155"/>
      <c r="C137" s="156" t="s">
        <v>158</v>
      </c>
      <c r="D137" s="156" t="s">
        <v>112</v>
      </c>
      <c r="E137" s="157" t="s">
        <v>159</v>
      </c>
      <c r="F137" s="158" t="s">
        <v>160</v>
      </c>
      <c r="G137" s="159" t="s">
        <v>124</v>
      </c>
      <c r="H137" s="160">
        <v>332.92</v>
      </c>
      <c r="I137" s="161"/>
      <c r="J137" s="162">
        <f t="shared" si="0"/>
        <v>0</v>
      </c>
      <c r="K137" s="163"/>
      <c r="L137" s="31"/>
      <c r="M137" s="164" t="s">
        <v>1</v>
      </c>
      <c r="N137" s="165" t="s">
        <v>37</v>
      </c>
      <c r="O137" s="56"/>
      <c r="P137" s="166">
        <f t="shared" si="1"/>
        <v>0</v>
      </c>
      <c r="Q137" s="166">
        <v>0</v>
      </c>
      <c r="R137" s="166">
        <f t="shared" si="2"/>
        <v>0</v>
      </c>
      <c r="S137" s="166">
        <v>0</v>
      </c>
      <c r="T137" s="167">
        <f t="shared" si="3"/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68" t="s">
        <v>116</v>
      </c>
      <c r="AT137" s="168" t="s">
        <v>112</v>
      </c>
      <c r="AU137" s="168" t="s">
        <v>117</v>
      </c>
      <c r="AY137" s="15" t="s">
        <v>110</v>
      </c>
      <c r="BE137" s="169">
        <f t="shared" si="4"/>
        <v>0</v>
      </c>
      <c r="BF137" s="169">
        <f t="shared" si="5"/>
        <v>0</v>
      </c>
      <c r="BG137" s="169">
        <f t="shared" si="6"/>
        <v>0</v>
      </c>
      <c r="BH137" s="169">
        <f t="shared" si="7"/>
        <v>0</v>
      </c>
      <c r="BI137" s="169">
        <f t="shared" si="8"/>
        <v>0</v>
      </c>
      <c r="BJ137" s="15" t="s">
        <v>117</v>
      </c>
      <c r="BK137" s="169">
        <f t="shared" si="9"/>
        <v>0</v>
      </c>
      <c r="BL137" s="15" t="s">
        <v>116</v>
      </c>
      <c r="BM137" s="168" t="s">
        <v>161</v>
      </c>
    </row>
    <row r="138" spans="1:65" s="13" customFormat="1" ht="11.25">
      <c r="B138" s="170"/>
      <c r="D138" s="171" t="s">
        <v>162</v>
      </c>
      <c r="F138" s="172" t="s">
        <v>163</v>
      </c>
      <c r="H138" s="173">
        <v>332.92</v>
      </c>
      <c r="I138" s="174"/>
      <c r="L138" s="170"/>
      <c r="M138" s="175"/>
      <c r="N138" s="176"/>
      <c r="O138" s="176"/>
      <c r="P138" s="176"/>
      <c r="Q138" s="176"/>
      <c r="R138" s="176"/>
      <c r="S138" s="176"/>
      <c r="T138" s="177"/>
      <c r="AT138" s="178" t="s">
        <v>162</v>
      </c>
      <c r="AU138" s="178" t="s">
        <v>117</v>
      </c>
      <c r="AV138" s="13" t="s">
        <v>117</v>
      </c>
      <c r="AW138" s="13" t="s">
        <v>3</v>
      </c>
      <c r="AX138" s="13" t="s">
        <v>79</v>
      </c>
      <c r="AY138" s="178" t="s">
        <v>110</v>
      </c>
    </row>
    <row r="139" spans="1:65" s="2" customFormat="1" ht="16.5" customHeight="1">
      <c r="A139" s="30"/>
      <c r="B139" s="155"/>
      <c r="C139" s="156" t="s">
        <v>139</v>
      </c>
      <c r="D139" s="156" t="s">
        <v>112</v>
      </c>
      <c r="E139" s="157" t="s">
        <v>164</v>
      </c>
      <c r="F139" s="158" t="s">
        <v>165</v>
      </c>
      <c r="G139" s="159" t="s">
        <v>124</v>
      </c>
      <c r="H139" s="160">
        <v>47.56</v>
      </c>
      <c r="I139" s="161"/>
      <c r="J139" s="162">
        <f>ROUND(I139*H139,2)</f>
        <v>0</v>
      </c>
      <c r="K139" s="163"/>
      <c r="L139" s="31"/>
      <c r="M139" s="164" t="s">
        <v>1</v>
      </c>
      <c r="N139" s="165" t="s">
        <v>37</v>
      </c>
      <c r="O139" s="56"/>
      <c r="P139" s="166">
        <f>O139*H139</f>
        <v>0</v>
      </c>
      <c r="Q139" s="166">
        <v>0</v>
      </c>
      <c r="R139" s="166">
        <f>Q139*H139</f>
        <v>0</v>
      </c>
      <c r="S139" s="166">
        <v>0</v>
      </c>
      <c r="T139" s="167">
        <f>S139*H139</f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68" t="s">
        <v>116</v>
      </c>
      <c r="AT139" s="168" t="s">
        <v>112</v>
      </c>
      <c r="AU139" s="168" t="s">
        <v>117</v>
      </c>
      <c r="AY139" s="15" t="s">
        <v>110</v>
      </c>
      <c r="BE139" s="169">
        <f>IF(N139="základná",J139,0)</f>
        <v>0</v>
      </c>
      <c r="BF139" s="169">
        <f>IF(N139="znížená",J139,0)</f>
        <v>0</v>
      </c>
      <c r="BG139" s="169">
        <f>IF(N139="zákl. prenesená",J139,0)</f>
        <v>0</v>
      </c>
      <c r="BH139" s="169">
        <f>IF(N139="zníž. prenesená",J139,0)</f>
        <v>0</v>
      </c>
      <c r="BI139" s="169">
        <f>IF(N139="nulová",J139,0)</f>
        <v>0</v>
      </c>
      <c r="BJ139" s="15" t="s">
        <v>117</v>
      </c>
      <c r="BK139" s="169">
        <f>ROUND(I139*H139,2)</f>
        <v>0</v>
      </c>
      <c r="BL139" s="15" t="s">
        <v>116</v>
      </c>
      <c r="BM139" s="168" t="s">
        <v>166</v>
      </c>
    </row>
    <row r="140" spans="1:65" s="2" customFormat="1" ht="16.5" customHeight="1">
      <c r="A140" s="30"/>
      <c r="B140" s="155"/>
      <c r="C140" s="156" t="s">
        <v>167</v>
      </c>
      <c r="D140" s="156" t="s">
        <v>112</v>
      </c>
      <c r="E140" s="157" t="s">
        <v>168</v>
      </c>
      <c r="F140" s="158" t="s">
        <v>169</v>
      </c>
      <c r="G140" s="159" t="s">
        <v>124</v>
      </c>
      <c r="H140" s="160">
        <v>47.56</v>
      </c>
      <c r="I140" s="161"/>
      <c r="J140" s="162">
        <f>ROUND(I140*H140,2)</f>
        <v>0</v>
      </c>
      <c r="K140" s="163"/>
      <c r="L140" s="31"/>
      <c r="M140" s="164" t="s">
        <v>1</v>
      </c>
      <c r="N140" s="165" t="s">
        <v>37</v>
      </c>
      <c r="O140" s="56"/>
      <c r="P140" s="166">
        <f>O140*H140</f>
        <v>0</v>
      </c>
      <c r="Q140" s="166">
        <v>0</v>
      </c>
      <c r="R140" s="166">
        <f>Q140*H140</f>
        <v>0</v>
      </c>
      <c r="S140" s="166">
        <v>0</v>
      </c>
      <c r="T140" s="167">
        <f>S140*H140</f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68" t="s">
        <v>116</v>
      </c>
      <c r="AT140" s="168" t="s">
        <v>112</v>
      </c>
      <c r="AU140" s="168" t="s">
        <v>117</v>
      </c>
      <c r="AY140" s="15" t="s">
        <v>110</v>
      </c>
      <c r="BE140" s="169">
        <f>IF(N140="základná",J140,0)</f>
        <v>0</v>
      </c>
      <c r="BF140" s="169">
        <f>IF(N140="znížená",J140,0)</f>
        <v>0</v>
      </c>
      <c r="BG140" s="169">
        <f>IF(N140="zákl. prenesená",J140,0)</f>
        <v>0</v>
      </c>
      <c r="BH140" s="169">
        <f>IF(N140="zníž. prenesená",J140,0)</f>
        <v>0</v>
      </c>
      <c r="BI140" s="169">
        <f>IF(N140="nulová",J140,0)</f>
        <v>0</v>
      </c>
      <c r="BJ140" s="15" t="s">
        <v>117</v>
      </c>
      <c r="BK140" s="169">
        <f>ROUND(I140*H140,2)</f>
        <v>0</v>
      </c>
      <c r="BL140" s="15" t="s">
        <v>116</v>
      </c>
      <c r="BM140" s="168" t="s">
        <v>170</v>
      </c>
    </row>
    <row r="141" spans="1:65" s="2" customFormat="1" ht="16.5" customHeight="1">
      <c r="A141" s="30"/>
      <c r="B141" s="155"/>
      <c r="C141" s="156" t="s">
        <v>143</v>
      </c>
      <c r="D141" s="156" t="s">
        <v>112</v>
      </c>
      <c r="E141" s="157" t="s">
        <v>171</v>
      </c>
      <c r="F141" s="158" t="s">
        <v>172</v>
      </c>
      <c r="G141" s="159" t="s">
        <v>124</v>
      </c>
      <c r="H141" s="160">
        <v>47.56</v>
      </c>
      <c r="I141" s="161"/>
      <c r="J141" s="162">
        <f>ROUND(I141*H141,2)</f>
        <v>0</v>
      </c>
      <c r="K141" s="163"/>
      <c r="L141" s="31"/>
      <c r="M141" s="164" t="s">
        <v>1</v>
      </c>
      <c r="N141" s="165" t="s">
        <v>37</v>
      </c>
      <c r="O141" s="56"/>
      <c r="P141" s="166">
        <f>O141*H141</f>
        <v>0</v>
      </c>
      <c r="Q141" s="166">
        <v>0</v>
      </c>
      <c r="R141" s="166">
        <f>Q141*H141</f>
        <v>0</v>
      </c>
      <c r="S141" s="166">
        <v>0</v>
      </c>
      <c r="T141" s="167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68" t="s">
        <v>116</v>
      </c>
      <c r="AT141" s="168" t="s">
        <v>112</v>
      </c>
      <c r="AU141" s="168" t="s">
        <v>117</v>
      </c>
      <c r="AY141" s="15" t="s">
        <v>110</v>
      </c>
      <c r="BE141" s="169">
        <f>IF(N141="základná",J141,0)</f>
        <v>0</v>
      </c>
      <c r="BF141" s="169">
        <f>IF(N141="znížená",J141,0)</f>
        <v>0</v>
      </c>
      <c r="BG141" s="169">
        <f>IF(N141="zákl. prenesená",J141,0)</f>
        <v>0</v>
      </c>
      <c r="BH141" s="169">
        <f>IF(N141="zníž. prenesená",J141,0)</f>
        <v>0</v>
      </c>
      <c r="BI141" s="169">
        <f>IF(N141="nulová",J141,0)</f>
        <v>0</v>
      </c>
      <c r="BJ141" s="15" t="s">
        <v>117</v>
      </c>
      <c r="BK141" s="169">
        <f>ROUND(I141*H141,2)</f>
        <v>0</v>
      </c>
      <c r="BL141" s="15" t="s">
        <v>116</v>
      </c>
      <c r="BM141" s="168" t="s">
        <v>173</v>
      </c>
    </row>
    <row r="142" spans="1:65" s="2" customFormat="1" ht="24" customHeight="1">
      <c r="A142" s="30"/>
      <c r="B142" s="155"/>
      <c r="C142" s="156" t="s">
        <v>174</v>
      </c>
      <c r="D142" s="156" t="s">
        <v>112</v>
      </c>
      <c r="E142" s="157" t="s">
        <v>175</v>
      </c>
      <c r="F142" s="158" t="s">
        <v>176</v>
      </c>
      <c r="G142" s="159" t="s">
        <v>124</v>
      </c>
      <c r="H142" s="160">
        <v>101.02</v>
      </c>
      <c r="I142" s="161"/>
      <c r="J142" s="162">
        <f>ROUND(I142*H142,2)</f>
        <v>0</v>
      </c>
      <c r="K142" s="163"/>
      <c r="L142" s="31"/>
      <c r="M142" s="164" t="s">
        <v>1</v>
      </c>
      <c r="N142" s="165" t="s">
        <v>37</v>
      </c>
      <c r="O142" s="56"/>
      <c r="P142" s="166">
        <f>O142*H142</f>
        <v>0</v>
      </c>
      <c r="Q142" s="166">
        <v>0</v>
      </c>
      <c r="R142" s="166">
        <f>Q142*H142</f>
        <v>0</v>
      </c>
      <c r="S142" s="166">
        <v>0</v>
      </c>
      <c r="T142" s="167">
        <f>S142*H142</f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68" t="s">
        <v>116</v>
      </c>
      <c r="AT142" s="168" t="s">
        <v>112</v>
      </c>
      <c r="AU142" s="168" t="s">
        <v>117</v>
      </c>
      <c r="AY142" s="15" t="s">
        <v>110</v>
      </c>
      <c r="BE142" s="169">
        <f>IF(N142="základná",J142,0)</f>
        <v>0</v>
      </c>
      <c r="BF142" s="169">
        <f>IF(N142="znížená",J142,0)</f>
        <v>0</v>
      </c>
      <c r="BG142" s="169">
        <f>IF(N142="zákl. prenesená",J142,0)</f>
        <v>0</v>
      </c>
      <c r="BH142" s="169">
        <f>IF(N142="zníž. prenesená",J142,0)</f>
        <v>0</v>
      </c>
      <c r="BI142" s="169">
        <f>IF(N142="nulová",J142,0)</f>
        <v>0</v>
      </c>
      <c r="BJ142" s="15" t="s">
        <v>117</v>
      </c>
      <c r="BK142" s="169">
        <f>ROUND(I142*H142,2)</f>
        <v>0</v>
      </c>
      <c r="BL142" s="15" t="s">
        <v>116</v>
      </c>
      <c r="BM142" s="168" t="s">
        <v>177</v>
      </c>
    </row>
    <row r="143" spans="1:65" s="2" customFormat="1" ht="16.5" customHeight="1">
      <c r="A143" s="30"/>
      <c r="B143" s="155"/>
      <c r="C143" s="156" t="s">
        <v>147</v>
      </c>
      <c r="D143" s="156" t="s">
        <v>112</v>
      </c>
      <c r="E143" s="157" t="s">
        <v>178</v>
      </c>
      <c r="F143" s="158" t="s">
        <v>179</v>
      </c>
      <c r="G143" s="159" t="s">
        <v>124</v>
      </c>
      <c r="H143" s="160">
        <v>43.26</v>
      </c>
      <c r="I143" s="161"/>
      <c r="J143" s="162">
        <f>ROUND(I143*H143,2)</f>
        <v>0</v>
      </c>
      <c r="K143" s="163"/>
      <c r="L143" s="31"/>
      <c r="M143" s="164" t="s">
        <v>1</v>
      </c>
      <c r="N143" s="165" t="s">
        <v>37</v>
      </c>
      <c r="O143" s="56"/>
      <c r="P143" s="166">
        <f>O143*H143</f>
        <v>0</v>
      </c>
      <c r="Q143" s="166">
        <v>0</v>
      </c>
      <c r="R143" s="166">
        <f>Q143*H143</f>
        <v>0</v>
      </c>
      <c r="S143" s="166">
        <v>0</v>
      </c>
      <c r="T143" s="167">
        <f>S143*H143</f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68" t="s">
        <v>116</v>
      </c>
      <c r="AT143" s="168" t="s">
        <v>112</v>
      </c>
      <c r="AU143" s="168" t="s">
        <v>117</v>
      </c>
      <c r="AY143" s="15" t="s">
        <v>110</v>
      </c>
      <c r="BE143" s="169">
        <f>IF(N143="základná",J143,0)</f>
        <v>0</v>
      </c>
      <c r="BF143" s="169">
        <f>IF(N143="znížená",J143,0)</f>
        <v>0</v>
      </c>
      <c r="BG143" s="169">
        <f>IF(N143="zákl. prenesená",J143,0)</f>
        <v>0</v>
      </c>
      <c r="BH143" s="169">
        <f>IF(N143="zníž. prenesená",J143,0)</f>
        <v>0</v>
      </c>
      <c r="BI143" s="169">
        <f>IF(N143="nulová",J143,0)</f>
        <v>0</v>
      </c>
      <c r="BJ143" s="15" t="s">
        <v>117</v>
      </c>
      <c r="BK143" s="169">
        <f>ROUND(I143*H143,2)</f>
        <v>0</v>
      </c>
      <c r="BL143" s="15" t="s">
        <v>116</v>
      </c>
      <c r="BM143" s="168" t="s">
        <v>180</v>
      </c>
    </row>
    <row r="144" spans="1:65" s="12" customFormat="1" ht="22.9" customHeight="1">
      <c r="B144" s="142"/>
      <c r="D144" s="143" t="s">
        <v>70</v>
      </c>
      <c r="E144" s="153" t="s">
        <v>116</v>
      </c>
      <c r="F144" s="153" t="s">
        <v>181</v>
      </c>
      <c r="I144" s="145"/>
      <c r="J144" s="154">
        <f>BK144</f>
        <v>0</v>
      </c>
      <c r="L144" s="142"/>
      <c r="M144" s="147"/>
      <c r="N144" s="148"/>
      <c r="O144" s="148"/>
      <c r="P144" s="149">
        <f>P145</f>
        <v>0</v>
      </c>
      <c r="Q144" s="148"/>
      <c r="R144" s="149">
        <f>R145</f>
        <v>15.504313999999999</v>
      </c>
      <c r="S144" s="148"/>
      <c r="T144" s="150">
        <f>T145</f>
        <v>0</v>
      </c>
      <c r="AR144" s="143" t="s">
        <v>79</v>
      </c>
      <c r="AT144" s="151" t="s">
        <v>70</v>
      </c>
      <c r="AU144" s="151" t="s">
        <v>79</v>
      </c>
      <c r="AY144" s="143" t="s">
        <v>110</v>
      </c>
      <c r="BK144" s="152">
        <f>BK145</f>
        <v>0</v>
      </c>
    </row>
    <row r="145" spans="1:65" s="2" customFormat="1" ht="24" customHeight="1">
      <c r="A145" s="30"/>
      <c r="B145" s="155"/>
      <c r="C145" s="156" t="s">
        <v>182</v>
      </c>
      <c r="D145" s="156" t="s">
        <v>112</v>
      </c>
      <c r="E145" s="157" t="s">
        <v>183</v>
      </c>
      <c r="F145" s="158" t="s">
        <v>184</v>
      </c>
      <c r="G145" s="159" t="s">
        <v>124</v>
      </c>
      <c r="H145" s="160">
        <v>8.1999999999999993</v>
      </c>
      <c r="I145" s="161"/>
      <c r="J145" s="162">
        <f>ROUND(I145*H145,2)</f>
        <v>0</v>
      </c>
      <c r="K145" s="163"/>
      <c r="L145" s="31"/>
      <c r="M145" s="164" t="s">
        <v>1</v>
      </c>
      <c r="N145" s="165" t="s">
        <v>37</v>
      </c>
      <c r="O145" s="56"/>
      <c r="P145" s="166">
        <f>O145*H145</f>
        <v>0</v>
      </c>
      <c r="Q145" s="166">
        <v>1.8907700000000001</v>
      </c>
      <c r="R145" s="166">
        <f>Q145*H145</f>
        <v>15.504313999999999</v>
      </c>
      <c r="S145" s="166">
        <v>0</v>
      </c>
      <c r="T145" s="167">
        <f>S145*H145</f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68" t="s">
        <v>116</v>
      </c>
      <c r="AT145" s="168" t="s">
        <v>112</v>
      </c>
      <c r="AU145" s="168" t="s">
        <v>117</v>
      </c>
      <c r="AY145" s="15" t="s">
        <v>110</v>
      </c>
      <c r="BE145" s="169">
        <f>IF(N145="základná",J145,0)</f>
        <v>0</v>
      </c>
      <c r="BF145" s="169">
        <f>IF(N145="znížená",J145,0)</f>
        <v>0</v>
      </c>
      <c r="BG145" s="169">
        <f>IF(N145="zákl. prenesená",J145,0)</f>
        <v>0</v>
      </c>
      <c r="BH145" s="169">
        <f>IF(N145="zníž. prenesená",J145,0)</f>
        <v>0</v>
      </c>
      <c r="BI145" s="169">
        <f>IF(N145="nulová",J145,0)</f>
        <v>0</v>
      </c>
      <c r="BJ145" s="15" t="s">
        <v>117</v>
      </c>
      <c r="BK145" s="169">
        <f>ROUND(I145*H145,2)</f>
        <v>0</v>
      </c>
      <c r="BL145" s="15" t="s">
        <v>116</v>
      </c>
      <c r="BM145" s="168" t="s">
        <v>185</v>
      </c>
    </row>
    <row r="146" spans="1:65" s="12" customFormat="1" ht="22.9" customHeight="1">
      <c r="B146" s="142"/>
      <c r="D146" s="143" t="s">
        <v>70</v>
      </c>
      <c r="E146" s="153" t="s">
        <v>129</v>
      </c>
      <c r="F146" s="153" t="s">
        <v>186</v>
      </c>
      <c r="I146" s="145"/>
      <c r="J146" s="154">
        <f>BK146</f>
        <v>0</v>
      </c>
      <c r="L146" s="142"/>
      <c r="M146" s="147"/>
      <c r="N146" s="148"/>
      <c r="O146" s="148"/>
      <c r="P146" s="149">
        <f>P147</f>
        <v>0</v>
      </c>
      <c r="Q146" s="148"/>
      <c r="R146" s="149">
        <f>R147</f>
        <v>71.59</v>
      </c>
      <c r="S146" s="148"/>
      <c r="T146" s="150">
        <f>T147</f>
        <v>0</v>
      </c>
      <c r="AR146" s="143" t="s">
        <v>79</v>
      </c>
      <c r="AT146" s="151" t="s">
        <v>70</v>
      </c>
      <c r="AU146" s="151" t="s">
        <v>79</v>
      </c>
      <c r="AY146" s="143" t="s">
        <v>110</v>
      </c>
      <c r="BK146" s="152">
        <f>BK147</f>
        <v>0</v>
      </c>
    </row>
    <row r="147" spans="1:65" s="2" customFormat="1" ht="24" customHeight="1">
      <c r="A147" s="30"/>
      <c r="B147" s="155"/>
      <c r="C147" s="179" t="s">
        <v>7</v>
      </c>
      <c r="D147" s="179" t="s">
        <v>187</v>
      </c>
      <c r="E147" s="180" t="s">
        <v>188</v>
      </c>
      <c r="F147" s="181" t="s">
        <v>189</v>
      </c>
      <c r="G147" s="182" t="s">
        <v>190</v>
      </c>
      <c r="H147" s="183">
        <v>71.59</v>
      </c>
      <c r="I147" s="184"/>
      <c r="J147" s="185">
        <f>ROUND(I147*H147,2)</f>
        <v>0</v>
      </c>
      <c r="K147" s="186"/>
      <c r="L147" s="187"/>
      <c r="M147" s="188" t="s">
        <v>1</v>
      </c>
      <c r="N147" s="189" t="s">
        <v>37</v>
      </c>
      <c r="O147" s="56"/>
      <c r="P147" s="166">
        <f>O147*H147</f>
        <v>0</v>
      </c>
      <c r="Q147" s="166">
        <v>1</v>
      </c>
      <c r="R147" s="166">
        <f>Q147*H147</f>
        <v>71.59</v>
      </c>
      <c r="S147" s="166">
        <v>0</v>
      </c>
      <c r="T147" s="167">
        <f>S147*H147</f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68" t="s">
        <v>128</v>
      </c>
      <c r="AT147" s="168" t="s">
        <v>187</v>
      </c>
      <c r="AU147" s="168" t="s">
        <v>117</v>
      </c>
      <c r="AY147" s="15" t="s">
        <v>110</v>
      </c>
      <c r="BE147" s="169">
        <f>IF(N147="základná",J147,0)</f>
        <v>0</v>
      </c>
      <c r="BF147" s="169">
        <f>IF(N147="znížená",J147,0)</f>
        <v>0</v>
      </c>
      <c r="BG147" s="169">
        <f>IF(N147="zákl. prenesená",J147,0)</f>
        <v>0</v>
      </c>
      <c r="BH147" s="169">
        <f>IF(N147="zníž. prenesená",J147,0)</f>
        <v>0</v>
      </c>
      <c r="BI147" s="169">
        <f>IF(N147="nulová",J147,0)</f>
        <v>0</v>
      </c>
      <c r="BJ147" s="15" t="s">
        <v>117</v>
      </c>
      <c r="BK147" s="169">
        <f>ROUND(I147*H147,2)</f>
        <v>0</v>
      </c>
      <c r="BL147" s="15" t="s">
        <v>116</v>
      </c>
      <c r="BM147" s="168" t="s">
        <v>191</v>
      </c>
    </row>
    <row r="148" spans="1:65" s="12" customFormat="1" ht="22.9" customHeight="1">
      <c r="B148" s="142"/>
      <c r="D148" s="143" t="s">
        <v>70</v>
      </c>
      <c r="E148" s="153" t="s">
        <v>128</v>
      </c>
      <c r="F148" s="153" t="s">
        <v>192</v>
      </c>
      <c r="I148" s="145"/>
      <c r="J148" s="154">
        <f>BK148</f>
        <v>0</v>
      </c>
      <c r="L148" s="142"/>
      <c r="M148" s="147"/>
      <c r="N148" s="148"/>
      <c r="O148" s="148"/>
      <c r="P148" s="149">
        <f>SUM(P149:P169)</f>
        <v>0</v>
      </c>
      <c r="Q148" s="148"/>
      <c r="R148" s="149">
        <f>SUM(R149:R169)</f>
        <v>10.213582496000001</v>
      </c>
      <c r="S148" s="148"/>
      <c r="T148" s="150">
        <f>SUM(T149:T169)</f>
        <v>0</v>
      </c>
      <c r="AR148" s="143" t="s">
        <v>79</v>
      </c>
      <c r="AT148" s="151" t="s">
        <v>70</v>
      </c>
      <c r="AU148" s="151" t="s">
        <v>79</v>
      </c>
      <c r="AY148" s="143" t="s">
        <v>110</v>
      </c>
      <c r="BK148" s="152">
        <f>SUM(BK149:BK169)</f>
        <v>0</v>
      </c>
    </row>
    <row r="149" spans="1:65" s="2" customFormat="1" ht="16.5" customHeight="1">
      <c r="A149" s="30"/>
      <c r="B149" s="155"/>
      <c r="C149" s="156" t="s">
        <v>193</v>
      </c>
      <c r="D149" s="156" t="s">
        <v>112</v>
      </c>
      <c r="E149" s="157" t="s">
        <v>194</v>
      </c>
      <c r="F149" s="158" t="s">
        <v>195</v>
      </c>
      <c r="G149" s="159" t="s">
        <v>196</v>
      </c>
      <c r="H149" s="160">
        <v>8</v>
      </c>
      <c r="I149" s="161"/>
      <c r="J149" s="162">
        <f t="shared" ref="J149:J169" si="10">ROUND(I149*H149,2)</f>
        <v>0</v>
      </c>
      <c r="K149" s="163"/>
      <c r="L149" s="31"/>
      <c r="M149" s="164" t="s">
        <v>1</v>
      </c>
      <c r="N149" s="165" t="s">
        <v>37</v>
      </c>
      <c r="O149" s="56"/>
      <c r="P149" s="166">
        <f t="shared" ref="P149:P169" si="11">O149*H149</f>
        <v>0</v>
      </c>
      <c r="Q149" s="166">
        <v>6.4991692000000004E-2</v>
      </c>
      <c r="R149" s="166">
        <f t="shared" ref="R149:R169" si="12">Q149*H149</f>
        <v>0.51993353600000003</v>
      </c>
      <c r="S149" s="166">
        <v>0</v>
      </c>
      <c r="T149" s="167">
        <f t="shared" ref="T149:T169" si="13"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68" t="s">
        <v>116</v>
      </c>
      <c r="AT149" s="168" t="s">
        <v>112</v>
      </c>
      <c r="AU149" s="168" t="s">
        <v>117</v>
      </c>
      <c r="AY149" s="15" t="s">
        <v>110</v>
      </c>
      <c r="BE149" s="169">
        <f t="shared" ref="BE149:BE169" si="14">IF(N149="základná",J149,0)</f>
        <v>0</v>
      </c>
      <c r="BF149" s="169">
        <f t="shared" ref="BF149:BF169" si="15">IF(N149="znížená",J149,0)</f>
        <v>0</v>
      </c>
      <c r="BG149" s="169">
        <f t="shared" ref="BG149:BG169" si="16">IF(N149="zákl. prenesená",J149,0)</f>
        <v>0</v>
      </c>
      <c r="BH149" s="169">
        <f t="shared" ref="BH149:BH169" si="17">IF(N149="zníž. prenesená",J149,0)</f>
        <v>0</v>
      </c>
      <c r="BI149" s="169">
        <f t="shared" ref="BI149:BI169" si="18">IF(N149="nulová",J149,0)</f>
        <v>0</v>
      </c>
      <c r="BJ149" s="15" t="s">
        <v>117</v>
      </c>
      <c r="BK149" s="169">
        <f t="shared" ref="BK149:BK169" si="19">ROUND(I149*H149,2)</f>
        <v>0</v>
      </c>
      <c r="BL149" s="15" t="s">
        <v>116</v>
      </c>
      <c r="BM149" s="168" t="s">
        <v>197</v>
      </c>
    </row>
    <row r="150" spans="1:65" s="2" customFormat="1" ht="24" customHeight="1">
      <c r="A150" s="30"/>
      <c r="B150" s="155"/>
      <c r="C150" s="156" t="s">
        <v>153</v>
      </c>
      <c r="D150" s="156" t="s">
        <v>112</v>
      </c>
      <c r="E150" s="157" t="s">
        <v>198</v>
      </c>
      <c r="F150" s="158" t="s">
        <v>199</v>
      </c>
      <c r="G150" s="159" t="s">
        <v>200</v>
      </c>
      <c r="H150" s="160">
        <v>8</v>
      </c>
      <c r="I150" s="161"/>
      <c r="J150" s="162">
        <f t="shared" si="10"/>
        <v>0</v>
      </c>
      <c r="K150" s="163"/>
      <c r="L150" s="31"/>
      <c r="M150" s="164" t="s">
        <v>1</v>
      </c>
      <c r="N150" s="165" t="s">
        <v>37</v>
      </c>
      <c r="O150" s="56"/>
      <c r="P150" s="166">
        <f t="shared" si="11"/>
        <v>0</v>
      </c>
      <c r="Q150" s="166">
        <v>1.0000000000000001E-5</v>
      </c>
      <c r="R150" s="166">
        <f t="shared" si="12"/>
        <v>8.0000000000000007E-5</v>
      </c>
      <c r="S150" s="166">
        <v>0</v>
      </c>
      <c r="T150" s="167">
        <f t="shared" si="13"/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68" t="s">
        <v>116</v>
      </c>
      <c r="AT150" s="168" t="s">
        <v>112</v>
      </c>
      <c r="AU150" s="168" t="s">
        <v>117</v>
      </c>
      <c r="AY150" s="15" t="s">
        <v>110</v>
      </c>
      <c r="BE150" s="169">
        <f t="shared" si="14"/>
        <v>0</v>
      </c>
      <c r="BF150" s="169">
        <f t="shared" si="15"/>
        <v>0</v>
      </c>
      <c r="BG150" s="169">
        <f t="shared" si="16"/>
        <v>0</v>
      </c>
      <c r="BH150" s="169">
        <f t="shared" si="17"/>
        <v>0</v>
      </c>
      <c r="BI150" s="169">
        <f t="shared" si="18"/>
        <v>0</v>
      </c>
      <c r="BJ150" s="15" t="s">
        <v>117</v>
      </c>
      <c r="BK150" s="169">
        <f t="shared" si="19"/>
        <v>0</v>
      </c>
      <c r="BL150" s="15" t="s">
        <v>116</v>
      </c>
      <c r="BM150" s="168" t="s">
        <v>201</v>
      </c>
    </row>
    <row r="151" spans="1:65" s="2" customFormat="1" ht="24" customHeight="1">
      <c r="A151" s="30"/>
      <c r="B151" s="155"/>
      <c r="C151" s="156" t="s">
        <v>202</v>
      </c>
      <c r="D151" s="156" t="s">
        <v>112</v>
      </c>
      <c r="E151" s="157" t="s">
        <v>203</v>
      </c>
      <c r="F151" s="158" t="s">
        <v>204</v>
      </c>
      <c r="G151" s="159" t="s">
        <v>200</v>
      </c>
      <c r="H151" s="160">
        <v>74</v>
      </c>
      <c r="I151" s="161"/>
      <c r="J151" s="162">
        <f t="shared" si="10"/>
        <v>0</v>
      </c>
      <c r="K151" s="163"/>
      <c r="L151" s="31"/>
      <c r="M151" s="164" t="s">
        <v>1</v>
      </c>
      <c r="N151" s="165" t="s">
        <v>37</v>
      </c>
      <c r="O151" s="56"/>
      <c r="P151" s="166">
        <f t="shared" si="11"/>
        <v>0</v>
      </c>
      <c r="Q151" s="166">
        <v>2.0000000000000002E-5</v>
      </c>
      <c r="R151" s="166">
        <f t="shared" si="12"/>
        <v>1.4800000000000002E-3</v>
      </c>
      <c r="S151" s="166">
        <v>0</v>
      </c>
      <c r="T151" s="167">
        <f t="shared" si="13"/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68" t="s">
        <v>116</v>
      </c>
      <c r="AT151" s="168" t="s">
        <v>112</v>
      </c>
      <c r="AU151" s="168" t="s">
        <v>117</v>
      </c>
      <c r="AY151" s="15" t="s">
        <v>110</v>
      </c>
      <c r="BE151" s="169">
        <f t="shared" si="14"/>
        <v>0</v>
      </c>
      <c r="BF151" s="169">
        <f t="shared" si="15"/>
        <v>0</v>
      </c>
      <c r="BG151" s="169">
        <f t="shared" si="16"/>
        <v>0</v>
      </c>
      <c r="BH151" s="169">
        <f t="shared" si="17"/>
        <v>0</v>
      </c>
      <c r="BI151" s="169">
        <f t="shared" si="18"/>
        <v>0</v>
      </c>
      <c r="BJ151" s="15" t="s">
        <v>117</v>
      </c>
      <c r="BK151" s="169">
        <f t="shared" si="19"/>
        <v>0</v>
      </c>
      <c r="BL151" s="15" t="s">
        <v>116</v>
      </c>
      <c r="BM151" s="168" t="s">
        <v>205</v>
      </c>
    </row>
    <row r="152" spans="1:65" s="2" customFormat="1" ht="24" customHeight="1">
      <c r="A152" s="30"/>
      <c r="B152" s="155"/>
      <c r="C152" s="156" t="s">
        <v>206</v>
      </c>
      <c r="D152" s="156" t="s">
        <v>112</v>
      </c>
      <c r="E152" s="157" t="s">
        <v>207</v>
      </c>
      <c r="F152" s="158" t="s">
        <v>208</v>
      </c>
      <c r="G152" s="159" t="s">
        <v>196</v>
      </c>
      <c r="H152" s="160">
        <v>8</v>
      </c>
      <c r="I152" s="161"/>
      <c r="J152" s="162">
        <f t="shared" si="10"/>
        <v>0</v>
      </c>
      <c r="K152" s="163"/>
      <c r="L152" s="31"/>
      <c r="M152" s="164" t="s">
        <v>1</v>
      </c>
      <c r="N152" s="165" t="s">
        <v>37</v>
      </c>
      <c r="O152" s="56"/>
      <c r="P152" s="166">
        <f t="shared" si="11"/>
        <v>0</v>
      </c>
      <c r="Q152" s="166">
        <v>0</v>
      </c>
      <c r="R152" s="166">
        <f t="shared" si="12"/>
        <v>0</v>
      </c>
      <c r="S152" s="166">
        <v>0</v>
      </c>
      <c r="T152" s="167">
        <f t="shared" si="13"/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68" t="s">
        <v>116</v>
      </c>
      <c r="AT152" s="168" t="s">
        <v>112</v>
      </c>
      <c r="AU152" s="168" t="s">
        <v>117</v>
      </c>
      <c r="AY152" s="15" t="s">
        <v>110</v>
      </c>
      <c r="BE152" s="169">
        <f t="shared" si="14"/>
        <v>0</v>
      </c>
      <c r="BF152" s="169">
        <f t="shared" si="15"/>
        <v>0</v>
      </c>
      <c r="BG152" s="169">
        <f t="shared" si="16"/>
        <v>0</v>
      </c>
      <c r="BH152" s="169">
        <f t="shared" si="17"/>
        <v>0</v>
      </c>
      <c r="BI152" s="169">
        <f t="shared" si="18"/>
        <v>0</v>
      </c>
      <c r="BJ152" s="15" t="s">
        <v>117</v>
      </c>
      <c r="BK152" s="169">
        <f t="shared" si="19"/>
        <v>0</v>
      </c>
      <c r="BL152" s="15" t="s">
        <v>116</v>
      </c>
      <c r="BM152" s="168" t="s">
        <v>209</v>
      </c>
    </row>
    <row r="153" spans="1:65" s="2" customFormat="1" ht="24" customHeight="1">
      <c r="A153" s="30"/>
      <c r="B153" s="155"/>
      <c r="C153" s="156" t="s">
        <v>210</v>
      </c>
      <c r="D153" s="156" t="s">
        <v>112</v>
      </c>
      <c r="E153" s="157" t="s">
        <v>211</v>
      </c>
      <c r="F153" s="158" t="s">
        <v>212</v>
      </c>
      <c r="G153" s="159" t="s">
        <v>196</v>
      </c>
      <c r="H153" s="160">
        <v>8</v>
      </c>
      <c r="I153" s="161"/>
      <c r="J153" s="162">
        <f t="shared" si="10"/>
        <v>0</v>
      </c>
      <c r="K153" s="163"/>
      <c r="L153" s="31"/>
      <c r="M153" s="164" t="s">
        <v>1</v>
      </c>
      <c r="N153" s="165" t="s">
        <v>37</v>
      </c>
      <c r="O153" s="56"/>
      <c r="P153" s="166">
        <f t="shared" si="11"/>
        <v>0</v>
      </c>
      <c r="Q153" s="166">
        <v>0</v>
      </c>
      <c r="R153" s="166">
        <f t="shared" si="12"/>
        <v>0</v>
      </c>
      <c r="S153" s="166">
        <v>0</v>
      </c>
      <c r="T153" s="167">
        <f t="shared" si="13"/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68" t="s">
        <v>116</v>
      </c>
      <c r="AT153" s="168" t="s">
        <v>112</v>
      </c>
      <c r="AU153" s="168" t="s">
        <v>117</v>
      </c>
      <c r="AY153" s="15" t="s">
        <v>110</v>
      </c>
      <c r="BE153" s="169">
        <f t="shared" si="14"/>
        <v>0</v>
      </c>
      <c r="BF153" s="169">
        <f t="shared" si="15"/>
        <v>0</v>
      </c>
      <c r="BG153" s="169">
        <f t="shared" si="16"/>
        <v>0</v>
      </c>
      <c r="BH153" s="169">
        <f t="shared" si="17"/>
        <v>0</v>
      </c>
      <c r="BI153" s="169">
        <f t="shared" si="18"/>
        <v>0</v>
      </c>
      <c r="BJ153" s="15" t="s">
        <v>117</v>
      </c>
      <c r="BK153" s="169">
        <f t="shared" si="19"/>
        <v>0</v>
      </c>
      <c r="BL153" s="15" t="s">
        <v>116</v>
      </c>
      <c r="BM153" s="168" t="s">
        <v>213</v>
      </c>
    </row>
    <row r="154" spans="1:65" s="2" customFormat="1" ht="16.5" customHeight="1">
      <c r="A154" s="30"/>
      <c r="B154" s="155"/>
      <c r="C154" s="156" t="s">
        <v>157</v>
      </c>
      <c r="D154" s="156" t="s">
        <v>112</v>
      </c>
      <c r="E154" s="157" t="s">
        <v>214</v>
      </c>
      <c r="F154" s="158" t="s">
        <v>215</v>
      </c>
      <c r="G154" s="159" t="s">
        <v>200</v>
      </c>
      <c r="H154" s="160">
        <v>8</v>
      </c>
      <c r="I154" s="161"/>
      <c r="J154" s="162">
        <f t="shared" si="10"/>
        <v>0</v>
      </c>
      <c r="K154" s="163"/>
      <c r="L154" s="31"/>
      <c r="M154" s="164" t="s">
        <v>1</v>
      </c>
      <c r="N154" s="165" t="s">
        <v>37</v>
      </c>
      <c r="O154" s="56"/>
      <c r="P154" s="166">
        <f t="shared" si="11"/>
        <v>0</v>
      </c>
      <c r="Q154" s="166">
        <v>0</v>
      </c>
      <c r="R154" s="166">
        <f t="shared" si="12"/>
        <v>0</v>
      </c>
      <c r="S154" s="166">
        <v>0</v>
      </c>
      <c r="T154" s="167">
        <f t="shared" si="13"/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68" t="s">
        <v>116</v>
      </c>
      <c r="AT154" s="168" t="s">
        <v>112</v>
      </c>
      <c r="AU154" s="168" t="s">
        <v>117</v>
      </c>
      <c r="AY154" s="15" t="s">
        <v>110</v>
      </c>
      <c r="BE154" s="169">
        <f t="shared" si="14"/>
        <v>0</v>
      </c>
      <c r="BF154" s="169">
        <f t="shared" si="15"/>
        <v>0</v>
      </c>
      <c r="BG154" s="169">
        <f t="shared" si="16"/>
        <v>0</v>
      </c>
      <c r="BH154" s="169">
        <f t="shared" si="17"/>
        <v>0</v>
      </c>
      <c r="BI154" s="169">
        <f t="shared" si="18"/>
        <v>0</v>
      </c>
      <c r="BJ154" s="15" t="s">
        <v>117</v>
      </c>
      <c r="BK154" s="169">
        <f t="shared" si="19"/>
        <v>0</v>
      </c>
      <c r="BL154" s="15" t="s">
        <v>116</v>
      </c>
      <c r="BM154" s="168" t="s">
        <v>216</v>
      </c>
    </row>
    <row r="155" spans="1:65" s="2" customFormat="1" ht="16.5" customHeight="1">
      <c r="A155" s="30"/>
      <c r="B155" s="155"/>
      <c r="C155" s="156" t="s">
        <v>217</v>
      </c>
      <c r="D155" s="156" t="s">
        <v>112</v>
      </c>
      <c r="E155" s="157" t="s">
        <v>218</v>
      </c>
      <c r="F155" s="158" t="s">
        <v>219</v>
      </c>
      <c r="G155" s="159" t="s">
        <v>200</v>
      </c>
      <c r="H155" s="160">
        <v>74</v>
      </c>
      <c r="I155" s="161"/>
      <c r="J155" s="162">
        <f t="shared" si="10"/>
        <v>0</v>
      </c>
      <c r="K155" s="163"/>
      <c r="L155" s="31"/>
      <c r="M155" s="164" t="s">
        <v>1</v>
      </c>
      <c r="N155" s="165" t="s">
        <v>37</v>
      </c>
      <c r="O155" s="56"/>
      <c r="P155" s="166">
        <f t="shared" si="11"/>
        <v>0</v>
      </c>
      <c r="Q155" s="166">
        <v>0</v>
      </c>
      <c r="R155" s="166">
        <f t="shared" si="12"/>
        <v>0</v>
      </c>
      <c r="S155" s="166">
        <v>0</v>
      </c>
      <c r="T155" s="167">
        <f t="shared" si="13"/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68" t="s">
        <v>116</v>
      </c>
      <c r="AT155" s="168" t="s">
        <v>112</v>
      </c>
      <c r="AU155" s="168" t="s">
        <v>117</v>
      </c>
      <c r="AY155" s="15" t="s">
        <v>110</v>
      </c>
      <c r="BE155" s="169">
        <f t="shared" si="14"/>
        <v>0</v>
      </c>
      <c r="BF155" s="169">
        <f t="shared" si="15"/>
        <v>0</v>
      </c>
      <c r="BG155" s="169">
        <f t="shared" si="16"/>
        <v>0</v>
      </c>
      <c r="BH155" s="169">
        <f t="shared" si="17"/>
        <v>0</v>
      </c>
      <c r="BI155" s="169">
        <f t="shared" si="18"/>
        <v>0</v>
      </c>
      <c r="BJ155" s="15" t="s">
        <v>117</v>
      </c>
      <c r="BK155" s="169">
        <f t="shared" si="19"/>
        <v>0</v>
      </c>
      <c r="BL155" s="15" t="s">
        <v>116</v>
      </c>
      <c r="BM155" s="168" t="s">
        <v>220</v>
      </c>
    </row>
    <row r="156" spans="1:65" s="2" customFormat="1" ht="16.5" customHeight="1">
      <c r="A156" s="30"/>
      <c r="B156" s="155"/>
      <c r="C156" s="156" t="s">
        <v>166</v>
      </c>
      <c r="D156" s="156" t="s">
        <v>112</v>
      </c>
      <c r="E156" s="157" t="s">
        <v>221</v>
      </c>
      <c r="F156" s="158" t="s">
        <v>222</v>
      </c>
      <c r="G156" s="159" t="s">
        <v>196</v>
      </c>
      <c r="H156" s="160">
        <v>3</v>
      </c>
      <c r="I156" s="161"/>
      <c r="J156" s="162">
        <f t="shared" si="10"/>
        <v>0</v>
      </c>
      <c r="K156" s="163"/>
      <c r="L156" s="31"/>
      <c r="M156" s="164" t="s">
        <v>1</v>
      </c>
      <c r="N156" s="165" t="s">
        <v>37</v>
      </c>
      <c r="O156" s="56"/>
      <c r="P156" s="166">
        <f t="shared" si="11"/>
        <v>0</v>
      </c>
      <c r="Q156" s="166">
        <v>4.9500000000000002E-2</v>
      </c>
      <c r="R156" s="166">
        <f t="shared" si="12"/>
        <v>0.14850000000000002</v>
      </c>
      <c r="S156" s="166">
        <v>0</v>
      </c>
      <c r="T156" s="167">
        <f t="shared" si="13"/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68" t="s">
        <v>116</v>
      </c>
      <c r="AT156" s="168" t="s">
        <v>112</v>
      </c>
      <c r="AU156" s="168" t="s">
        <v>117</v>
      </c>
      <c r="AY156" s="15" t="s">
        <v>110</v>
      </c>
      <c r="BE156" s="169">
        <f t="shared" si="14"/>
        <v>0</v>
      </c>
      <c r="BF156" s="169">
        <f t="shared" si="15"/>
        <v>0</v>
      </c>
      <c r="BG156" s="169">
        <f t="shared" si="16"/>
        <v>0</v>
      </c>
      <c r="BH156" s="169">
        <f t="shared" si="17"/>
        <v>0</v>
      </c>
      <c r="BI156" s="169">
        <f t="shared" si="18"/>
        <v>0</v>
      </c>
      <c r="BJ156" s="15" t="s">
        <v>117</v>
      </c>
      <c r="BK156" s="169">
        <f t="shared" si="19"/>
        <v>0</v>
      </c>
      <c r="BL156" s="15" t="s">
        <v>116</v>
      </c>
      <c r="BM156" s="168" t="s">
        <v>223</v>
      </c>
    </row>
    <row r="157" spans="1:65" s="2" customFormat="1" ht="24" customHeight="1">
      <c r="A157" s="30"/>
      <c r="B157" s="155"/>
      <c r="C157" s="156" t="s">
        <v>224</v>
      </c>
      <c r="D157" s="156" t="s">
        <v>112</v>
      </c>
      <c r="E157" s="157" t="s">
        <v>225</v>
      </c>
      <c r="F157" s="158" t="s">
        <v>226</v>
      </c>
      <c r="G157" s="159" t="s">
        <v>196</v>
      </c>
      <c r="H157" s="160">
        <v>3</v>
      </c>
      <c r="I157" s="161"/>
      <c r="J157" s="162">
        <f t="shared" si="10"/>
        <v>0</v>
      </c>
      <c r="K157" s="163"/>
      <c r="L157" s="31"/>
      <c r="M157" s="164" t="s">
        <v>1</v>
      </c>
      <c r="N157" s="165" t="s">
        <v>37</v>
      </c>
      <c r="O157" s="56"/>
      <c r="P157" s="166">
        <f t="shared" si="11"/>
        <v>0</v>
      </c>
      <c r="Q157" s="166">
        <v>6.3E-3</v>
      </c>
      <c r="R157" s="166">
        <f t="shared" si="12"/>
        <v>1.89E-2</v>
      </c>
      <c r="S157" s="166">
        <v>0</v>
      </c>
      <c r="T157" s="167">
        <f t="shared" si="13"/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68" t="s">
        <v>116</v>
      </c>
      <c r="AT157" s="168" t="s">
        <v>112</v>
      </c>
      <c r="AU157" s="168" t="s">
        <v>117</v>
      </c>
      <c r="AY157" s="15" t="s">
        <v>110</v>
      </c>
      <c r="BE157" s="169">
        <f t="shared" si="14"/>
        <v>0</v>
      </c>
      <c r="BF157" s="169">
        <f t="shared" si="15"/>
        <v>0</v>
      </c>
      <c r="BG157" s="169">
        <f t="shared" si="16"/>
        <v>0</v>
      </c>
      <c r="BH157" s="169">
        <f t="shared" si="17"/>
        <v>0</v>
      </c>
      <c r="BI157" s="169">
        <f t="shared" si="18"/>
        <v>0</v>
      </c>
      <c r="BJ157" s="15" t="s">
        <v>117</v>
      </c>
      <c r="BK157" s="169">
        <f t="shared" si="19"/>
        <v>0</v>
      </c>
      <c r="BL157" s="15" t="s">
        <v>116</v>
      </c>
      <c r="BM157" s="168" t="s">
        <v>227</v>
      </c>
    </row>
    <row r="158" spans="1:65" s="2" customFormat="1" ht="24" customHeight="1">
      <c r="A158" s="30"/>
      <c r="B158" s="155"/>
      <c r="C158" s="179" t="s">
        <v>170</v>
      </c>
      <c r="D158" s="179" t="s">
        <v>187</v>
      </c>
      <c r="E158" s="180" t="s">
        <v>228</v>
      </c>
      <c r="F158" s="181" t="s">
        <v>229</v>
      </c>
      <c r="G158" s="182" t="s">
        <v>230</v>
      </c>
      <c r="H158" s="183">
        <v>8</v>
      </c>
      <c r="I158" s="184"/>
      <c r="J158" s="185">
        <f t="shared" si="10"/>
        <v>0</v>
      </c>
      <c r="K158" s="186"/>
      <c r="L158" s="187"/>
      <c r="M158" s="188" t="s">
        <v>1</v>
      </c>
      <c r="N158" s="189" t="s">
        <v>37</v>
      </c>
      <c r="O158" s="56"/>
      <c r="P158" s="166">
        <f t="shared" si="11"/>
        <v>0</v>
      </c>
      <c r="Q158" s="166">
        <v>3.8300000000000001E-3</v>
      </c>
      <c r="R158" s="166">
        <f t="shared" si="12"/>
        <v>3.0640000000000001E-2</v>
      </c>
      <c r="S158" s="166">
        <v>0</v>
      </c>
      <c r="T158" s="167">
        <f t="shared" si="13"/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68" t="s">
        <v>128</v>
      </c>
      <c r="AT158" s="168" t="s">
        <v>187</v>
      </c>
      <c r="AU158" s="168" t="s">
        <v>117</v>
      </c>
      <c r="AY158" s="15" t="s">
        <v>110</v>
      </c>
      <c r="BE158" s="169">
        <f t="shared" si="14"/>
        <v>0</v>
      </c>
      <c r="BF158" s="169">
        <f t="shared" si="15"/>
        <v>0</v>
      </c>
      <c r="BG158" s="169">
        <f t="shared" si="16"/>
        <v>0</v>
      </c>
      <c r="BH158" s="169">
        <f t="shared" si="17"/>
        <v>0</v>
      </c>
      <c r="BI158" s="169">
        <f t="shared" si="18"/>
        <v>0</v>
      </c>
      <c r="BJ158" s="15" t="s">
        <v>117</v>
      </c>
      <c r="BK158" s="169">
        <f t="shared" si="19"/>
        <v>0</v>
      </c>
      <c r="BL158" s="15" t="s">
        <v>116</v>
      </c>
      <c r="BM158" s="168" t="s">
        <v>231</v>
      </c>
    </row>
    <row r="159" spans="1:65" s="2" customFormat="1" ht="24" customHeight="1">
      <c r="A159" s="30"/>
      <c r="B159" s="155"/>
      <c r="C159" s="179" t="s">
        <v>232</v>
      </c>
      <c r="D159" s="179" t="s">
        <v>187</v>
      </c>
      <c r="E159" s="180" t="s">
        <v>233</v>
      </c>
      <c r="F159" s="181" t="s">
        <v>234</v>
      </c>
      <c r="G159" s="182" t="s">
        <v>230</v>
      </c>
      <c r="H159" s="183">
        <v>16.175999999999998</v>
      </c>
      <c r="I159" s="184"/>
      <c r="J159" s="185">
        <f t="shared" si="10"/>
        <v>0</v>
      </c>
      <c r="K159" s="186"/>
      <c r="L159" s="187"/>
      <c r="M159" s="188" t="s">
        <v>1</v>
      </c>
      <c r="N159" s="189" t="s">
        <v>37</v>
      </c>
      <c r="O159" s="56"/>
      <c r="P159" s="166">
        <f t="shared" si="11"/>
        <v>0</v>
      </c>
      <c r="Q159" s="166">
        <v>5.5960000000000003E-2</v>
      </c>
      <c r="R159" s="166">
        <f t="shared" si="12"/>
        <v>0.90520895999999995</v>
      </c>
      <c r="S159" s="166">
        <v>0</v>
      </c>
      <c r="T159" s="167">
        <f t="shared" si="13"/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68" t="s">
        <v>128</v>
      </c>
      <c r="AT159" s="168" t="s">
        <v>187</v>
      </c>
      <c r="AU159" s="168" t="s">
        <v>117</v>
      </c>
      <c r="AY159" s="15" t="s">
        <v>110</v>
      </c>
      <c r="BE159" s="169">
        <f t="shared" si="14"/>
        <v>0</v>
      </c>
      <c r="BF159" s="169">
        <f t="shared" si="15"/>
        <v>0</v>
      </c>
      <c r="BG159" s="169">
        <f t="shared" si="16"/>
        <v>0</v>
      </c>
      <c r="BH159" s="169">
        <f t="shared" si="17"/>
        <v>0</v>
      </c>
      <c r="BI159" s="169">
        <f t="shared" si="18"/>
        <v>0</v>
      </c>
      <c r="BJ159" s="15" t="s">
        <v>117</v>
      </c>
      <c r="BK159" s="169">
        <f t="shared" si="19"/>
        <v>0</v>
      </c>
      <c r="BL159" s="15" t="s">
        <v>116</v>
      </c>
      <c r="BM159" s="168" t="s">
        <v>235</v>
      </c>
    </row>
    <row r="160" spans="1:65" s="2" customFormat="1" ht="24" customHeight="1">
      <c r="A160" s="30"/>
      <c r="B160" s="155"/>
      <c r="C160" s="179" t="s">
        <v>173</v>
      </c>
      <c r="D160" s="179" t="s">
        <v>187</v>
      </c>
      <c r="E160" s="180" t="s">
        <v>236</v>
      </c>
      <c r="F160" s="181" t="s">
        <v>237</v>
      </c>
      <c r="G160" s="182" t="s">
        <v>230</v>
      </c>
      <c r="H160" s="183">
        <v>8</v>
      </c>
      <c r="I160" s="184"/>
      <c r="J160" s="185">
        <f t="shared" si="10"/>
        <v>0</v>
      </c>
      <c r="K160" s="186"/>
      <c r="L160" s="187"/>
      <c r="M160" s="188" t="s">
        <v>1</v>
      </c>
      <c r="N160" s="189" t="s">
        <v>37</v>
      </c>
      <c r="O160" s="56"/>
      <c r="P160" s="166">
        <f t="shared" si="11"/>
        <v>0</v>
      </c>
      <c r="Q160" s="166">
        <v>7.2000000000000005E-4</v>
      </c>
      <c r="R160" s="166">
        <f t="shared" si="12"/>
        <v>5.7600000000000004E-3</v>
      </c>
      <c r="S160" s="166">
        <v>0</v>
      </c>
      <c r="T160" s="167">
        <f t="shared" si="13"/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68" t="s">
        <v>128</v>
      </c>
      <c r="AT160" s="168" t="s">
        <v>187</v>
      </c>
      <c r="AU160" s="168" t="s">
        <v>117</v>
      </c>
      <c r="AY160" s="15" t="s">
        <v>110</v>
      </c>
      <c r="BE160" s="169">
        <f t="shared" si="14"/>
        <v>0</v>
      </c>
      <c r="BF160" s="169">
        <f t="shared" si="15"/>
        <v>0</v>
      </c>
      <c r="BG160" s="169">
        <f t="shared" si="16"/>
        <v>0</v>
      </c>
      <c r="BH160" s="169">
        <f t="shared" si="17"/>
        <v>0</v>
      </c>
      <c r="BI160" s="169">
        <f t="shared" si="18"/>
        <v>0</v>
      </c>
      <c r="BJ160" s="15" t="s">
        <v>117</v>
      </c>
      <c r="BK160" s="169">
        <f t="shared" si="19"/>
        <v>0</v>
      </c>
      <c r="BL160" s="15" t="s">
        <v>116</v>
      </c>
      <c r="BM160" s="168" t="s">
        <v>238</v>
      </c>
    </row>
    <row r="161" spans="1:65" s="2" customFormat="1" ht="24" customHeight="1">
      <c r="A161" s="30"/>
      <c r="B161" s="155"/>
      <c r="C161" s="179" t="s">
        <v>239</v>
      </c>
      <c r="D161" s="179" t="s">
        <v>187</v>
      </c>
      <c r="E161" s="180" t="s">
        <v>240</v>
      </c>
      <c r="F161" s="181" t="s">
        <v>241</v>
      </c>
      <c r="G161" s="182" t="s">
        <v>230</v>
      </c>
      <c r="H161" s="183">
        <v>8</v>
      </c>
      <c r="I161" s="184"/>
      <c r="J161" s="185">
        <f t="shared" si="10"/>
        <v>0</v>
      </c>
      <c r="K161" s="186"/>
      <c r="L161" s="187"/>
      <c r="M161" s="188" t="s">
        <v>1</v>
      </c>
      <c r="N161" s="189" t="s">
        <v>37</v>
      </c>
      <c r="O161" s="56"/>
      <c r="P161" s="166">
        <f t="shared" si="11"/>
        <v>0</v>
      </c>
      <c r="Q161" s="166">
        <v>5.8900000000000003E-3</v>
      </c>
      <c r="R161" s="166">
        <f t="shared" si="12"/>
        <v>4.7120000000000002E-2</v>
      </c>
      <c r="S161" s="166">
        <v>0</v>
      </c>
      <c r="T161" s="167">
        <f t="shared" si="13"/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68" t="s">
        <v>128</v>
      </c>
      <c r="AT161" s="168" t="s">
        <v>187</v>
      </c>
      <c r="AU161" s="168" t="s">
        <v>117</v>
      </c>
      <c r="AY161" s="15" t="s">
        <v>110</v>
      </c>
      <c r="BE161" s="169">
        <f t="shared" si="14"/>
        <v>0</v>
      </c>
      <c r="BF161" s="169">
        <f t="shared" si="15"/>
        <v>0</v>
      </c>
      <c r="BG161" s="169">
        <f t="shared" si="16"/>
        <v>0</v>
      </c>
      <c r="BH161" s="169">
        <f t="shared" si="17"/>
        <v>0</v>
      </c>
      <c r="BI161" s="169">
        <f t="shared" si="18"/>
        <v>0</v>
      </c>
      <c r="BJ161" s="15" t="s">
        <v>117</v>
      </c>
      <c r="BK161" s="169">
        <f t="shared" si="19"/>
        <v>0</v>
      </c>
      <c r="BL161" s="15" t="s">
        <v>116</v>
      </c>
      <c r="BM161" s="168" t="s">
        <v>242</v>
      </c>
    </row>
    <row r="162" spans="1:65" s="2" customFormat="1" ht="24" customHeight="1">
      <c r="A162" s="30"/>
      <c r="B162" s="155"/>
      <c r="C162" s="179" t="s">
        <v>177</v>
      </c>
      <c r="D162" s="179" t="s">
        <v>187</v>
      </c>
      <c r="E162" s="180" t="s">
        <v>243</v>
      </c>
      <c r="F162" s="181" t="s">
        <v>244</v>
      </c>
      <c r="G162" s="182" t="s">
        <v>230</v>
      </c>
      <c r="H162" s="183">
        <v>8</v>
      </c>
      <c r="I162" s="184"/>
      <c r="J162" s="185">
        <f t="shared" si="10"/>
        <v>0</v>
      </c>
      <c r="K162" s="186"/>
      <c r="L162" s="187"/>
      <c r="M162" s="188" t="s">
        <v>1</v>
      </c>
      <c r="N162" s="189" t="s">
        <v>37</v>
      </c>
      <c r="O162" s="56"/>
      <c r="P162" s="166">
        <f t="shared" si="11"/>
        <v>0</v>
      </c>
      <c r="Q162" s="166">
        <v>2.7E-4</v>
      </c>
      <c r="R162" s="166">
        <f t="shared" si="12"/>
        <v>2.16E-3</v>
      </c>
      <c r="S162" s="166">
        <v>0</v>
      </c>
      <c r="T162" s="167">
        <f t="shared" si="13"/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68" t="s">
        <v>128</v>
      </c>
      <c r="AT162" s="168" t="s">
        <v>187</v>
      </c>
      <c r="AU162" s="168" t="s">
        <v>117</v>
      </c>
      <c r="AY162" s="15" t="s">
        <v>110</v>
      </c>
      <c r="BE162" s="169">
        <f t="shared" si="14"/>
        <v>0</v>
      </c>
      <c r="BF162" s="169">
        <f t="shared" si="15"/>
        <v>0</v>
      </c>
      <c r="BG162" s="169">
        <f t="shared" si="16"/>
        <v>0</v>
      </c>
      <c r="BH162" s="169">
        <f t="shared" si="17"/>
        <v>0</v>
      </c>
      <c r="BI162" s="169">
        <f t="shared" si="18"/>
        <v>0</v>
      </c>
      <c r="BJ162" s="15" t="s">
        <v>117</v>
      </c>
      <c r="BK162" s="169">
        <f t="shared" si="19"/>
        <v>0</v>
      </c>
      <c r="BL162" s="15" t="s">
        <v>116</v>
      </c>
      <c r="BM162" s="168" t="s">
        <v>245</v>
      </c>
    </row>
    <row r="163" spans="1:65" s="2" customFormat="1" ht="16.5" customHeight="1">
      <c r="A163" s="30"/>
      <c r="B163" s="155"/>
      <c r="C163" s="179" t="s">
        <v>246</v>
      </c>
      <c r="D163" s="179" t="s">
        <v>187</v>
      </c>
      <c r="E163" s="180" t="s">
        <v>247</v>
      </c>
      <c r="F163" s="181" t="s">
        <v>248</v>
      </c>
      <c r="G163" s="182" t="s">
        <v>230</v>
      </c>
      <c r="H163" s="183">
        <v>2</v>
      </c>
      <c r="I163" s="184"/>
      <c r="J163" s="185">
        <f t="shared" si="10"/>
        <v>0</v>
      </c>
      <c r="K163" s="186"/>
      <c r="L163" s="187"/>
      <c r="M163" s="188" t="s">
        <v>1</v>
      </c>
      <c r="N163" s="189" t="s">
        <v>37</v>
      </c>
      <c r="O163" s="56"/>
      <c r="P163" s="166">
        <f t="shared" si="11"/>
        <v>0</v>
      </c>
      <c r="Q163" s="166">
        <v>8.6400000000000005E-2</v>
      </c>
      <c r="R163" s="166">
        <f t="shared" si="12"/>
        <v>0.17280000000000001</v>
      </c>
      <c r="S163" s="166">
        <v>0</v>
      </c>
      <c r="T163" s="167">
        <f t="shared" si="13"/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68" t="s">
        <v>128</v>
      </c>
      <c r="AT163" s="168" t="s">
        <v>187</v>
      </c>
      <c r="AU163" s="168" t="s">
        <v>117</v>
      </c>
      <c r="AY163" s="15" t="s">
        <v>110</v>
      </c>
      <c r="BE163" s="169">
        <f t="shared" si="14"/>
        <v>0</v>
      </c>
      <c r="BF163" s="169">
        <f t="shared" si="15"/>
        <v>0</v>
      </c>
      <c r="BG163" s="169">
        <f t="shared" si="16"/>
        <v>0</v>
      </c>
      <c r="BH163" s="169">
        <f t="shared" si="17"/>
        <v>0</v>
      </c>
      <c r="BI163" s="169">
        <f t="shared" si="18"/>
        <v>0</v>
      </c>
      <c r="BJ163" s="15" t="s">
        <v>117</v>
      </c>
      <c r="BK163" s="169">
        <f t="shared" si="19"/>
        <v>0</v>
      </c>
      <c r="BL163" s="15" t="s">
        <v>116</v>
      </c>
      <c r="BM163" s="168" t="s">
        <v>249</v>
      </c>
    </row>
    <row r="164" spans="1:65" s="2" customFormat="1" ht="24" customHeight="1">
      <c r="A164" s="30"/>
      <c r="B164" s="155"/>
      <c r="C164" s="179" t="s">
        <v>180</v>
      </c>
      <c r="D164" s="179" t="s">
        <v>187</v>
      </c>
      <c r="E164" s="180" t="s">
        <v>250</v>
      </c>
      <c r="F164" s="181" t="s">
        <v>251</v>
      </c>
      <c r="G164" s="182" t="s">
        <v>230</v>
      </c>
      <c r="H164" s="183">
        <v>2</v>
      </c>
      <c r="I164" s="184"/>
      <c r="J164" s="185">
        <f t="shared" si="10"/>
        <v>0</v>
      </c>
      <c r="K164" s="186"/>
      <c r="L164" s="187"/>
      <c r="M164" s="188" t="s">
        <v>1</v>
      </c>
      <c r="N164" s="189" t="s">
        <v>37</v>
      </c>
      <c r="O164" s="56"/>
      <c r="P164" s="166">
        <f t="shared" si="11"/>
        <v>0</v>
      </c>
      <c r="Q164" s="166">
        <v>0.36899999999999999</v>
      </c>
      <c r="R164" s="166">
        <f t="shared" si="12"/>
        <v>0.73799999999999999</v>
      </c>
      <c r="S164" s="166">
        <v>0</v>
      </c>
      <c r="T164" s="167">
        <f t="shared" si="13"/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68" t="s">
        <v>128</v>
      </c>
      <c r="AT164" s="168" t="s">
        <v>187</v>
      </c>
      <c r="AU164" s="168" t="s">
        <v>117</v>
      </c>
      <c r="AY164" s="15" t="s">
        <v>110</v>
      </c>
      <c r="BE164" s="169">
        <f t="shared" si="14"/>
        <v>0</v>
      </c>
      <c r="BF164" s="169">
        <f t="shared" si="15"/>
        <v>0</v>
      </c>
      <c r="BG164" s="169">
        <f t="shared" si="16"/>
        <v>0</v>
      </c>
      <c r="BH164" s="169">
        <f t="shared" si="17"/>
        <v>0</v>
      </c>
      <c r="BI164" s="169">
        <f t="shared" si="18"/>
        <v>0</v>
      </c>
      <c r="BJ164" s="15" t="s">
        <v>117</v>
      </c>
      <c r="BK164" s="169">
        <f t="shared" si="19"/>
        <v>0</v>
      </c>
      <c r="BL164" s="15" t="s">
        <v>116</v>
      </c>
      <c r="BM164" s="168" t="s">
        <v>252</v>
      </c>
    </row>
    <row r="165" spans="1:65" s="2" customFormat="1" ht="36" customHeight="1">
      <c r="A165" s="30"/>
      <c r="B165" s="155"/>
      <c r="C165" s="179" t="s">
        <v>253</v>
      </c>
      <c r="D165" s="179" t="s">
        <v>187</v>
      </c>
      <c r="E165" s="180" t="s">
        <v>254</v>
      </c>
      <c r="F165" s="181" t="s">
        <v>255</v>
      </c>
      <c r="G165" s="182" t="s">
        <v>230</v>
      </c>
      <c r="H165" s="183">
        <v>3</v>
      </c>
      <c r="I165" s="184"/>
      <c r="J165" s="185">
        <f t="shared" si="10"/>
        <v>0</v>
      </c>
      <c r="K165" s="186"/>
      <c r="L165" s="187"/>
      <c r="M165" s="188" t="s">
        <v>1</v>
      </c>
      <c r="N165" s="189" t="s">
        <v>37</v>
      </c>
      <c r="O165" s="56"/>
      <c r="P165" s="166">
        <f t="shared" si="11"/>
        <v>0</v>
      </c>
      <c r="Q165" s="166">
        <v>1.6</v>
      </c>
      <c r="R165" s="166">
        <f t="shared" si="12"/>
        <v>4.8000000000000007</v>
      </c>
      <c r="S165" s="166">
        <v>0</v>
      </c>
      <c r="T165" s="167">
        <f t="shared" si="13"/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68" t="s">
        <v>128</v>
      </c>
      <c r="AT165" s="168" t="s">
        <v>187</v>
      </c>
      <c r="AU165" s="168" t="s">
        <v>117</v>
      </c>
      <c r="AY165" s="15" t="s">
        <v>110</v>
      </c>
      <c r="BE165" s="169">
        <f t="shared" si="14"/>
        <v>0</v>
      </c>
      <c r="BF165" s="169">
        <f t="shared" si="15"/>
        <v>0</v>
      </c>
      <c r="BG165" s="169">
        <f t="shared" si="16"/>
        <v>0</v>
      </c>
      <c r="BH165" s="169">
        <f t="shared" si="17"/>
        <v>0</v>
      </c>
      <c r="BI165" s="169">
        <f t="shared" si="18"/>
        <v>0</v>
      </c>
      <c r="BJ165" s="15" t="s">
        <v>117</v>
      </c>
      <c r="BK165" s="169">
        <f t="shared" si="19"/>
        <v>0</v>
      </c>
      <c r="BL165" s="15" t="s">
        <v>116</v>
      </c>
      <c r="BM165" s="168" t="s">
        <v>256</v>
      </c>
    </row>
    <row r="166" spans="1:65" s="2" customFormat="1" ht="36" customHeight="1">
      <c r="A166" s="30"/>
      <c r="B166" s="155"/>
      <c r="C166" s="179" t="s">
        <v>185</v>
      </c>
      <c r="D166" s="179" t="s">
        <v>187</v>
      </c>
      <c r="E166" s="180" t="s">
        <v>257</v>
      </c>
      <c r="F166" s="181" t="s">
        <v>258</v>
      </c>
      <c r="G166" s="182" t="s">
        <v>230</v>
      </c>
      <c r="H166" s="183">
        <v>2</v>
      </c>
      <c r="I166" s="184"/>
      <c r="J166" s="185">
        <f t="shared" si="10"/>
        <v>0</v>
      </c>
      <c r="K166" s="186"/>
      <c r="L166" s="187"/>
      <c r="M166" s="188" t="s">
        <v>1</v>
      </c>
      <c r="N166" s="189" t="s">
        <v>37</v>
      </c>
      <c r="O166" s="56"/>
      <c r="P166" s="166">
        <f t="shared" si="11"/>
        <v>0</v>
      </c>
      <c r="Q166" s="166">
        <v>0.505</v>
      </c>
      <c r="R166" s="166">
        <f t="shared" si="12"/>
        <v>1.01</v>
      </c>
      <c r="S166" s="166">
        <v>0</v>
      </c>
      <c r="T166" s="167">
        <f t="shared" si="13"/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68" t="s">
        <v>128</v>
      </c>
      <c r="AT166" s="168" t="s">
        <v>187</v>
      </c>
      <c r="AU166" s="168" t="s">
        <v>117</v>
      </c>
      <c r="AY166" s="15" t="s">
        <v>110</v>
      </c>
      <c r="BE166" s="169">
        <f t="shared" si="14"/>
        <v>0</v>
      </c>
      <c r="BF166" s="169">
        <f t="shared" si="15"/>
        <v>0</v>
      </c>
      <c r="BG166" s="169">
        <f t="shared" si="16"/>
        <v>0</v>
      </c>
      <c r="BH166" s="169">
        <f t="shared" si="17"/>
        <v>0</v>
      </c>
      <c r="BI166" s="169">
        <f t="shared" si="18"/>
        <v>0</v>
      </c>
      <c r="BJ166" s="15" t="s">
        <v>117</v>
      </c>
      <c r="BK166" s="169">
        <f t="shared" si="19"/>
        <v>0</v>
      </c>
      <c r="BL166" s="15" t="s">
        <v>116</v>
      </c>
      <c r="BM166" s="168" t="s">
        <v>259</v>
      </c>
    </row>
    <row r="167" spans="1:65" s="2" customFormat="1" ht="24" customHeight="1">
      <c r="A167" s="30"/>
      <c r="B167" s="155"/>
      <c r="C167" s="179" t="s">
        <v>260</v>
      </c>
      <c r="D167" s="179" t="s">
        <v>187</v>
      </c>
      <c r="E167" s="180" t="s">
        <v>261</v>
      </c>
      <c r="F167" s="181" t="s">
        <v>262</v>
      </c>
      <c r="G167" s="182" t="s">
        <v>230</v>
      </c>
      <c r="H167" s="183">
        <v>1</v>
      </c>
      <c r="I167" s="184"/>
      <c r="J167" s="185">
        <f t="shared" si="10"/>
        <v>0</v>
      </c>
      <c r="K167" s="186"/>
      <c r="L167" s="187"/>
      <c r="M167" s="188" t="s">
        <v>1</v>
      </c>
      <c r="N167" s="189" t="s">
        <v>37</v>
      </c>
      <c r="O167" s="56"/>
      <c r="P167" s="166">
        <f t="shared" si="11"/>
        <v>0</v>
      </c>
      <c r="Q167" s="166">
        <v>5.2999999999999999E-2</v>
      </c>
      <c r="R167" s="166">
        <f t="shared" si="12"/>
        <v>5.2999999999999999E-2</v>
      </c>
      <c r="S167" s="166">
        <v>0</v>
      </c>
      <c r="T167" s="167">
        <f t="shared" si="13"/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68" t="s">
        <v>128</v>
      </c>
      <c r="AT167" s="168" t="s">
        <v>187</v>
      </c>
      <c r="AU167" s="168" t="s">
        <v>117</v>
      </c>
      <c r="AY167" s="15" t="s">
        <v>110</v>
      </c>
      <c r="BE167" s="169">
        <f t="shared" si="14"/>
        <v>0</v>
      </c>
      <c r="BF167" s="169">
        <f t="shared" si="15"/>
        <v>0</v>
      </c>
      <c r="BG167" s="169">
        <f t="shared" si="16"/>
        <v>0</v>
      </c>
      <c r="BH167" s="169">
        <f t="shared" si="17"/>
        <v>0</v>
      </c>
      <c r="BI167" s="169">
        <f t="shared" si="18"/>
        <v>0</v>
      </c>
      <c r="BJ167" s="15" t="s">
        <v>117</v>
      </c>
      <c r="BK167" s="169">
        <f t="shared" si="19"/>
        <v>0</v>
      </c>
      <c r="BL167" s="15" t="s">
        <v>116</v>
      </c>
      <c r="BM167" s="168" t="s">
        <v>263</v>
      </c>
    </row>
    <row r="168" spans="1:65" s="2" customFormat="1" ht="16.5" customHeight="1">
      <c r="A168" s="30"/>
      <c r="B168" s="155"/>
      <c r="C168" s="179" t="s">
        <v>191</v>
      </c>
      <c r="D168" s="179" t="s">
        <v>187</v>
      </c>
      <c r="E168" s="180" t="s">
        <v>264</v>
      </c>
      <c r="F168" s="181" t="s">
        <v>265</v>
      </c>
      <c r="G168" s="182" t="s">
        <v>196</v>
      </c>
      <c r="H168" s="183">
        <v>1</v>
      </c>
      <c r="I168" s="184"/>
      <c r="J168" s="185">
        <f t="shared" si="10"/>
        <v>0</v>
      </c>
      <c r="K168" s="186"/>
      <c r="L168" s="187"/>
      <c r="M168" s="188" t="s">
        <v>1</v>
      </c>
      <c r="N168" s="189" t="s">
        <v>37</v>
      </c>
      <c r="O168" s="56"/>
      <c r="P168" s="166">
        <f t="shared" si="11"/>
        <v>0</v>
      </c>
      <c r="Q168" s="166">
        <v>0.28000000000000003</v>
      </c>
      <c r="R168" s="166">
        <f t="shared" si="12"/>
        <v>0.28000000000000003</v>
      </c>
      <c r="S168" s="166">
        <v>0</v>
      </c>
      <c r="T168" s="167">
        <f t="shared" si="13"/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68" t="s">
        <v>128</v>
      </c>
      <c r="AT168" s="168" t="s">
        <v>187</v>
      </c>
      <c r="AU168" s="168" t="s">
        <v>117</v>
      </c>
      <c r="AY168" s="15" t="s">
        <v>110</v>
      </c>
      <c r="BE168" s="169">
        <f t="shared" si="14"/>
        <v>0</v>
      </c>
      <c r="BF168" s="169">
        <f t="shared" si="15"/>
        <v>0</v>
      </c>
      <c r="BG168" s="169">
        <f t="shared" si="16"/>
        <v>0</v>
      </c>
      <c r="BH168" s="169">
        <f t="shared" si="17"/>
        <v>0</v>
      </c>
      <c r="BI168" s="169">
        <f t="shared" si="18"/>
        <v>0</v>
      </c>
      <c r="BJ168" s="15" t="s">
        <v>117</v>
      </c>
      <c r="BK168" s="169">
        <f t="shared" si="19"/>
        <v>0</v>
      </c>
      <c r="BL168" s="15" t="s">
        <v>116</v>
      </c>
      <c r="BM168" s="168" t="s">
        <v>266</v>
      </c>
    </row>
    <row r="169" spans="1:65" s="2" customFormat="1" ht="16.5" customHeight="1">
      <c r="A169" s="30"/>
      <c r="B169" s="155"/>
      <c r="C169" s="179" t="s">
        <v>267</v>
      </c>
      <c r="D169" s="179" t="s">
        <v>187</v>
      </c>
      <c r="E169" s="180" t="s">
        <v>268</v>
      </c>
      <c r="F169" s="181" t="s">
        <v>269</v>
      </c>
      <c r="G169" s="182" t="s">
        <v>200</v>
      </c>
      <c r="H169" s="183">
        <v>74</v>
      </c>
      <c r="I169" s="184"/>
      <c r="J169" s="185">
        <f t="shared" si="10"/>
        <v>0</v>
      </c>
      <c r="K169" s="186"/>
      <c r="L169" s="187"/>
      <c r="M169" s="188" t="s">
        <v>1</v>
      </c>
      <c r="N169" s="189" t="s">
        <v>37</v>
      </c>
      <c r="O169" s="56"/>
      <c r="P169" s="166">
        <f t="shared" si="11"/>
        <v>0</v>
      </c>
      <c r="Q169" s="166">
        <v>0.02</v>
      </c>
      <c r="R169" s="166">
        <f t="shared" si="12"/>
        <v>1.48</v>
      </c>
      <c r="S169" s="166">
        <v>0</v>
      </c>
      <c r="T169" s="167">
        <f t="shared" si="13"/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68" t="s">
        <v>128</v>
      </c>
      <c r="AT169" s="168" t="s">
        <v>187</v>
      </c>
      <c r="AU169" s="168" t="s">
        <v>117</v>
      </c>
      <c r="AY169" s="15" t="s">
        <v>110</v>
      </c>
      <c r="BE169" s="169">
        <f t="shared" si="14"/>
        <v>0</v>
      </c>
      <c r="BF169" s="169">
        <f t="shared" si="15"/>
        <v>0</v>
      </c>
      <c r="BG169" s="169">
        <f t="shared" si="16"/>
        <v>0</v>
      </c>
      <c r="BH169" s="169">
        <f t="shared" si="17"/>
        <v>0</v>
      </c>
      <c r="BI169" s="169">
        <f t="shared" si="18"/>
        <v>0</v>
      </c>
      <c r="BJ169" s="15" t="s">
        <v>117</v>
      </c>
      <c r="BK169" s="169">
        <f t="shared" si="19"/>
        <v>0</v>
      </c>
      <c r="BL169" s="15" t="s">
        <v>116</v>
      </c>
      <c r="BM169" s="168" t="s">
        <v>270</v>
      </c>
    </row>
    <row r="170" spans="1:65" s="12" customFormat="1" ht="22.9" customHeight="1">
      <c r="B170" s="142"/>
      <c r="D170" s="143" t="s">
        <v>70</v>
      </c>
      <c r="E170" s="153" t="s">
        <v>144</v>
      </c>
      <c r="F170" s="153" t="s">
        <v>271</v>
      </c>
      <c r="I170" s="145"/>
      <c r="J170" s="154">
        <f>BK170</f>
        <v>0</v>
      </c>
      <c r="L170" s="142"/>
      <c r="M170" s="147"/>
      <c r="N170" s="148"/>
      <c r="O170" s="148"/>
      <c r="P170" s="149">
        <f>P171</f>
        <v>0</v>
      </c>
      <c r="Q170" s="148"/>
      <c r="R170" s="149">
        <f>R171</f>
        <v>0</v>
      </c>
      <c r="S170" s="148"/>
      <c r="T170" s="150">
        <f>T171</f>
        <v>0</v>
      </c>
      <c r="AR170" s="143" t="s">
        <v>79</v>
      </c>
      <c r="AT170" s="151" t="s">
        <v>70</v>
      </c>
      <c r="AU170" s="151" t="s">
        <v>79</v>
      </c>
      <c r="AY170" s="143" t="s">
        <v>110</v>
      </c>
      <c r="BK170" s="152">
        <f>BK171</f>
        <v>0</v>
      </c>
    </row>
    <row r="171" spans="1:65" s="2" customFormat="1" ht="24" customHeight="1">
      <c r="A171" s="30"/>
      <c r="B171" s="155"/>
      <c r="C171" s="156" t="s">
        <v>197</v>
      </c>
      <c r="D171" s="156" t="s">
        <v>112</v>
      </c>
      <c r="E171" s="157" t="s">
        <v>272</v>
      </c>
      <c r="F171" s="158" t="s">
        <v>273</v>
      </c>
      <c r="G171" s="159" t="s">
        <v>190</v>
      </c>
      <c r="H171" s="160">
        <v>105.916</v>
      </c>
      <c r="I171" s="161"/>
      <c r="J171" s="162">
        <f>ROUND(I171*H171,2)</f>
        <v>0</v>
      </c>
      <c r="K171" s="163"/>
      <c r="L171" s="31"/>
      <c r="M171" s="190" t="s">
        <v>1</v>
      </c>
      <c r="N171" s="191" t="s">
        <v>37</v>
      </c>
      <c r="O171" s="192"/>
      <c r="P171" s="193">
        <f>O171*H171</f>
        <v>0</v>
      </c>
      <c r="Q171" s="193">
        <v>0</v>
      </c>
      <c r="R171" s="193">
        <f>Q171*H171</f>
        <v>0</v>
      </c>
      <c r="S171" s="193">
        <v>0</v>
      </c>
      <c r="T171" s="194">
        <f>S171*H171</f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68" t="s">
        <v>116</v>
      </c>
      <c r="AT171" s="168" t="s">
        <v>112</v>
      </c>
      <c r="AU171" s="168" t="s">
        <v>117</v>
      </c>
      <c r="AY171" s="15" t="s">
        <v>110</v>
      </c>
      <c r="BE171" s="169">
        <f>IF(N171="základná",J171,0)</f>
        <v>0</v>
      </c>
      <c r="BF171" s="169">
        <f>IF(N171="znížená",J171,0)</f>
        <v>0</v>
      </c>
      <c r="BG171" s="169">
        <f>IF(N171="zákl. prenesená",J171,0)</f>
        <v>0</v>
      </c>
      <c r="BH171" s="169">
        <f>IF(N171="zníž. prenesená",J171,0)</f>
        <v>0</v>
      </c>
      <c r="BI171" s="169">
        <f>IF(N171="nulová",J171,0)</f>
        <v>0</v>
      </c>
      <c r="BJ171" s="15" t="s">
        <v>117</v>
      </c>
      <c r="BK171" s="169">
        <f>ROUND(I171*H171,2)</f>
        <v>0</v>
      </c>
      <c r="BL171" s="15" t="s">
        <v>116</v>
      </c>
      <c r="BM171" s="168" t="s">
        <v>274</v>
      </c>
    </row>
    <row r="172" spans="1:65" s="2" customFormat="1" ht="6.95" customHeight="1">
      <c r="A172" s="30"/>
      <c r="B172" s="45"/>
      <c r="C172" s="46"/>
      <c r="D172" s="46"/>
      <c r="E172" s="46"/>
      <c r="F172" s="46"/>
      <c r="G172" s="46"/>
      <c r="H172" s="46"/>
      <c r="I172" s="114"/>
      <c r="J172" s="46"/>
      <c r="K172" s="46"/>
      <c r="L172" s="31"/>
      <c r="M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</row>
  </sheetData>
  <autoFilter ref="C121:K171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SO 01 - KANALIZÁCIA</vt:lpstr>
      <vt:lpstr>'Rekapitulácia stavby'!Názvy_tlače</vt:lpstr>
      <vt:lpstr>'SO 01 - KANALIZÁCIA'!Názvy_tlače</vt:lpstr>
      <vt:lpstr>'Rekapitulácia stavby'!Oblasť_tlače</vt:lpstr>
      <vt:lpstr>'SO 01 - KANALIZÁCIA'!Oblasť_tlače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Vlado-PC\Vlado</dc:creator>
  <cp:lastModifiedBy>DZURNY</cp:lastModifiedBy>
  <dcterms:created xsi:type="dcterms:W3CDTF">2020-01-02T11:52:09Z</dcterms:created>
  <dcterms:modified xsi:type="dcterms:W3CDTF">2020-09-22T12:38:29Z</dcterms:modified>
</cp:coreProperties>
</file>